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80" windowHeight="9270" activeTab="0"/>
  </bookViews>
  <sheets>
    <sheet name="Description" sheetId="1" r:id="rId1"/>
    <sheet name="County Summ" sheetId="2" r:id="rId2"/>
    <sheet name="Jurisdiction" sheetId="3" r:id="rId3"/>
    <sheet name="PDA" sheetId="4" r:id="rId4"/>
    <sheet name="SSA Details" sheetId="5" r:id="rId5"/>
    <sheet name="PDA Segment Details" sheetId="6" r:id="rId6"/>
    <sheet name="Knowledge Index" sheetId="7" r:id="rId7"/>
  </sheets>
  <definedNames/>
  <calcPr fullCalcOnLoad="1"/>
</workbook>
</file>

<file path=xl/sharedStrings.xml><?xml version="1.0" encoding="utf-8"?>
<sst xmlns="http://schemas.openxmlformats.org/spreadsheetml/2006/main" count="3323" uniqueCount="628">
  <si>
    <t>Total Employment</t>
  </si>
  <si>
    <t>Jurisdiction PDA Employment</t>
  </si>
  <si>
    <t>Jurisdiction PDA Share</t>
  </si>
  <si>
    <t>Growth</t>
  </si>
  <si>
    <t>Jurisdiction</t>
  </si>
  <si>
    <t>%</t>
  </si>
  <si>
    <t>County</t>
  </si>
  <si>
    <t>Alameda</t>
  </si>
  <si>
    <t>Albany</t>
  </si>
  <si>
    <t>Contra Costa</t>
  </si>
  <si>
    <t>Berkeley</t>
  </si>
  <si>
    <t>Marin</t>
  </si>
  <si>
    <t>Dublin</t>
  </si>
  <si>
    <t>Napa</t>
  </si>
  <si>
    <t>Emeryville</t>
  </si>
  <si>
    <t>San Francisco</t>
  </si>
  <si>
    <t>Fremont</t>
  </si>
  <si>
    <t>San Mateo</t>
  </si>
  <si>
    <t>Hayward</t>
  </si>
  <si>
    <t>Santa Clara</t>
  </si>
  <si>
    <t>Livermore</t>
  </si>
  <si>
    <t>Solano</t>
  </si>
  <si>
    <t>Newark</t>
  </si>
  <si>
    <t>Sonoma</t>
  </si>
  <si>
    <t>Oakland</t>
  </si>
  <si>
    <t>Piedmont</t>
  </si>
  <si>
    <t>Total</t>
  </si>
  <si>
    <t>Pleasanton</t>
  </si>
  <si>
    <t>San Leandro</t>
  </si>
  <si>
    <t>Union City</t>
  </si>
  <si>
    <t>Alameda County Unincorporated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</si>
  <si>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</si>
  <si>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</si>
  <si>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</si>
  <si>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</si>
  <si>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</si>
  <si>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</si>
  <si>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</si>
  <si>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</si>
  <si>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</si>
  <si>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</si>
  <si>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</si>
  <si>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</si>
  <si>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Retail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</si>
  <si>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</si>
  <si>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</si>
  <si>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</si>
  <si>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</si>
  <si>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</si>
  <si>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</si>
  <si>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</si>
  <si>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Contra Costa County Unincorporated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</si>
  <si>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</si>
  <si>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</si>
  <si>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</si>
  <si>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</si>
  <si>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</si>
  <si>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</si>
  <si>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</si>
  <si>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</si>
  <si>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</si>
  <si>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</si>
  <si>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</si>
  <si>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Marin County Unincorporated</t>
  </si>
  <si>
    <t>American Canyon</t>
  </si>
  <si>
    <t>Calistoga</t>
  </si>
  <si>
    <t>St. Helena</t>
  </si>
  <si>
    <t>Yountville</t>
  </si>
  <si>
    <t>Napa County Unincorporated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</si>
  <si>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</si>
  <si>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</si>
  <si>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</si>
  <si>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</si>
  <si>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</si>
  <si>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</si>
  <si>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</si>
  <si>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</si>
  <si>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</si>
  <si>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</si>
  <si>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</si>
  <si>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</si>
  <si>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</si>
  <si>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</si>
  <si>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</si>
  <si>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</si>
  <si>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</si>
  <si>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South San Francisco</t>
  </si>
  <si>
    <t>Woodside</t>
  </si>
  <si>
    <t>San Mateo County Unincorporated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</si>
  <si>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</si>
  <si>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</si>
  <si>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</si>
  <si>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</si>
  <si>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</si>
  <si>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</si>
  <si>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</si>
  <si>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</si>
  <si>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</si>
  <si>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</si>
  <si>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</si>
  <si>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</si>
  <si>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Saratoga</t>
  </si>
  <si>
    <t>Sunnyvale</t>
  </si>
  <si>
    <t>Santa Clara County Unincorporated</t>
  </si>
  <si>
    <t>Benicia</t>
  </si>
  <si>
    <t>Dixon</t>
  </si>
  <si>
    <t>Fairfield</t>
  </si>
  <si>
    <t>Rio Vista</t>
  </si>
  <si>
    <t>Suisun City</t>
  </si>
  <si>
    <t>Vacaville</t>
  </si>
  <si>
    <t>Vallejo</t>
  </si>
  <si>
    <t>Solano County Unincorporated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</si>
  <si>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</si>
  <si>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</si>
  <si>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</si>
  <si>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</si>
  <si>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</si>
  <si>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</si>
  <si>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</si>
  <si>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Windsor</t>
  </si>
  <si>
    <t>Sonoma County Unincorporated</t>
  </si>
  <si>
    <t>Growth by Method</t>
  </si>
  <si>
    <t>2010 PDA Totals by Sector</t>
  </si>
  <si>
    <t>2010-2040 Existing Share Distribution by Sector</t>
  </si>
  <si>
    <t>2010-2040 Local Serving Share Distribution by Sector</t>
  </si>
  <si>
    <t>2010-2040 Knowledge Share Distribution by Sector</t>
  </si>
  <si>
    <t>2010-2040 PDA Adjustment for Local Plans by Sector</t>
  </si>
  <si>
    <t>KeyNum</t>
  </si>
  <si>
    <t>Key</t>
  </si>
  <si>
    <t>PDA</t>
  </si>
  <si>
    <t>SSA</t>
  </si>
  <si>
    <t>SSA_Name</t>
  </si>
  <si>
    <t>Incorp</t>
  </si>
  <si>
    <t>SSA Inc</t>
  </si>
  <si>
    <t>Existing</t>
  </si>
  <si>
    <t>Local</t>
  </si>
  <si>
    <t>Knowledge</t>
  </si>
  <si>
    <t>Plans</t>
  </si>
  <si>
    <t>Ag</t>
  </si>
  <si>
    <t>Const</t>
  </si>
  <si>
    <t>MfgWhl</t>
  </si>
  <si>
    <t>TransUtil</t>
  </si>
  <si>
    <t>Info</t>
  </si>
  <si>
    <t>FinLease</t>
  </si>
  <si>
    <t>Prof</t>
  </si>
  <si>
    <t>HealthEd</t>
  </si>
  <si>
    <t>ArtRecOth</t>
  </si>
  <si>
    <t>Gov</t>
  </si>
  <si>
    <t>ALA1</t>
  </si>
  <si>
    <t>Alameda: Naval Air Station</t>
  </si>
  <si>
    <t>ALA2</t>
  </si>
  <si>
    <t>Alameda: Northern Waterfront</t>
  </si>
  <si>
    <t>ALB1</t>
  </si>
  <si>
    <t>Albany: San Pablo &amp; Solano Mixed Use Neighborhood</t>
  </si>
  <si>
    <t>ALC1</t>
  </si>
  <si>
    <t>Alameda County: Castro Valley BART</t>
  </si>
  <si>
    <t>Castro Valley</t>
  </si>
  <si>
    <t>ALC2</t>
  </si>
  <si>
    <t>Alameda County: East 14th Street and Mission Boulevard</t>
  </si>
  <si>
    <t>Ashland</t>
  </si>
  <si>
    <t>Cherryland-Fairview</t>
  </si>
  <si>
    <t>ALC3</t>
  </si>
  <si>
    <t>Alameda County: Hesperian Boulevard</t>
  </si>
  <si>
    <t>San Lorenzo</t>
  </si>
  <si>
    <t>ALC4</t>
  </si>
  <si>
    <t>Alameda County: Meekland Avenue Corridor</t>
  </si>
  <si>
    <t>BER1</t>
  </si>
  <si>
    <t>Berkeley: Adeline Street</t>
  </si>
  <si>
    <t>BER2</t>
  </si>
  <si>
    <t>Berkeley: Downtown</t>
  </si>
  <si>
    <t>BER3</t>
  </si>
  <si>
    <t>Berkeley: San Pablo Avenue</t>
  </si>
  <si>
    <t>BER3_BER6</t>
  </si>
  <si>
    <t>BER4</t>
  </si>
  <si>
    <t>Berkeley: South Shattuck</t>
  </si>
  <si>
    <t>BER5</t>
  </si>
  <si>
    <t>Berkeley: Telegraph Avenue</t>
  </si>
  <si>
    <t>BER6</t>
  </si>
  <si>
    <t>Berkeley: University Avenue</t>
  </si>
  <si>
    <t>DUB1</t>
  </si>
  <si>
    <t>Dublin: Downtown Specific Plan Area</t>
  </si>
  <si>
    <t>DUB2</t>
  </si>
  <si>
    <t>Dublin: Transit Center/Dublin Crossings</t>
  </si>
  <si>
    <t>DUB3</t>
  </si>
  <si>
    <t>Dublin: Town Center</t>
  </si>
  <si>
    <t>EME1</t>
  </si>
  <si>
    <t>Emeryville: Mixed-Use Core</t>
  </si>
  <si>
    <t>FRE1</t>
  </si>
  <si>
    <t>Fremont: Centerville</t>
  </si>
  <si>
    <t>FRE2</t>
  </si>
  <si>
    <t>Fremont: City Center</t>
  </si>
  <si>
    <t>FRE3</t>
  </si>
  <si>
    <t>Fremont: Irvington District</t>
  </si>
  <si>
    <t>FRE4</t>
  </si>
  <si>
    <t>Fremont: Warm Springs</t>
  </si>
  <si>
    <t>HAY1</t>
  </si>
  <si>
    <t>Hayward: The Cannery</t>
  </si>
  <si>
    <t>HAY2</t>
  </si>
  <si>
    <t>Hayward: Downtown</t>
  </si>
  <si>
    <t>HAY3_a</t>
  </si>
  <si>
    <t>Hayward: South Hayward BART</t>
  </si>
  <si>
    <t>HAY3_b</t>
  </si>
  <si>
    <t>HAY4</t>
  </si>
  <si>
    <t>Hayward: Mission Boulevard Corridor</t>
  </si>
  <si>
    <t>LIV1</t>
  </si>
  <si>
    <t>Livermore: Downtown</t>
  </si>
  <si>
    <t>LIV2</t>
  </si>
  <si>
    <t>Livermore: East Side</t>
  </si>
  <si>
    <t>LIV3</t>
  </si>
  <si>
    <t>Livermore: Isabel Avenue/BART Station Planning Area</t>
  </si>
  <si>
    <t>NEW1</t>
  </si>
  <si>
    <t>Newark: Dumbarton Transit Oriented Development</t>
  </si>
  <si>
    <t>NEW2</t>
  </si>
  <si>
    <t>Newark: Old Town Mixed Use Area</t>
  </si>
  <si>
    <t>OKD1</t>
  </si>
  <si>
    <t>Oakland: Transit Oriented Development Corridors</t>
  </si>
  <si>
    <t>OKD2</t>
  </si>
  <si>
    <t>Oakland: Coliseum BART Station Area</t>
  </si>
  <si>
    <t>OKD3</t>
  </si>
  <si>
    <t>Oakland: Downtown &amp; Jack London Square</t>
  </si>
  <si>
    <t>OKD4</t>
  </si>
  <si>
    <t>Oakland: Eastmont Town Center</t>
  </si>
  <si>
    <t>OKD5</t>
  </si>
  <si>
    <t>Oakland: Fruitvale and Dimond Areas</t>
  </si>
  <si>
    <t>OKD6</t>
  </si>
  <si>
    <t>Oakland: MacArthur Transit Village</t>
  </si>
  <si>
    <t>OKD7</t>
  </si>
  <si>
    <t>Oakland: West Oakland</t>
  </si>
  <si>
    <t>PLE1</t>
  </si>
  <si>
    <t>Pleasanton: Hacienda</t>
  </si>
  <si>
    <t>SLE1</t>
  </si>
  <si>
    <t>San Leandro: Bay Fair BART Transit Village</t>
  </si>
  <si>
    <t>SLE2</t>
  </si>
  <si>
    <t>San Leandro: East 14th Street</t>
  </si>
  <si>
    <t>SLE3_SLE2</t>
  </si>
  <si>
    <t>SLE3</t>
  </si>
  <si>
    <t>San Leandro: Downtown Transit Oriented Development</t>
  </si>
  <si>
    <t>UNI1</t>
  </si>
  <si>
    <t>Union City: Intermodal Station District</t>
  </si>
  <si>
    <t>ANT1</t>
  </si>
  <si>
    <t>Antioch: Hillcrest eBART Station</t>
  </si>
  <si>
    <t>ANT2</t>
  </si>
  <si>
    <t>Antioch: Rivertown Waterfront</t>
  </si>
  <si>
    <t>CCC1</t>
  </si>
  <si>
    <t>Contra Costa County: Contra Costa Centre</t>
  </si>
  <si>
    <t>CCC2</t>
  </si>
  <si>
    <t>Richmond (with Contra Costa County): North Richmond</t>
  </si>
  <si>
    <t>CCC3_a</t>
  </si>
  <si>
    <t>Contra Costa County: Pittsburg/Bay Point BART Station</t>
  </si>
  <si>
    <t>CCC3_b</t>
  </si>
  <si>
    <t>CCC4</t>
  </si>
  <si>
    <t>Contra Costa County: Downtown El Sobrante</t>
  </si>
  <si>
    <t>CON1_a</t>
  </si>
  <si>
    <t>Concord: Community Reuse Area/Los Medanos</t>
  </si>
  <si>
    <t>CON1_b</t>
  </si>
  <si>
    <t>CON2</t>
  </si>
  <si>
    <t>Concord: Downtown</t>
  </si>
  <si>
    <t>ELC1_a</t>
  </si>
  <si>
    <t>El Cerrito: San Pablo Avenue Corridor</t>
  </si>
  <si>
    <t>ELC1_b</t>
  </si>
  <si>
    <t>HER1</t>
  </si>
  <si>
    <t>Hercules: Central Hercules</t>
  </si>
  <si>
    <t>HER2</t>
  </si>
  <si>
    <t>Hercules: Waterfront District</t>
  </si>
  <si>
    <t>LAF1</t>
  </si>
  <si>
    <t>Lafayette: Downtown</t>
  </si>
  <si>
    <t>MAR1</t>
  </si>
  <si>
    <t>Martinez: Downtown</t>
  </si>
  <si>
    <t>OAK1</t>
  </si>
  <si>
    <t>Oakley: Employment Area</t>
  </si>
  <si>
    <t>OAK2</t>
  </si>
  <si>
    <t>Oakley: Downtown</t>
  </si>
  <si>
    <t>OAK3</t>
  </si>
  <si>
    <t>Oakley: Potential Planning Area</t>
  </si>
  <si>
    <t>ORI1</t>
  </si>
  <si>
    <t>Orinda: Downtown</t>
  </si>
  <si>
    <t>PIN1</t>
  </si>
  <si>
    <t>Pinole: Old Town San Pablo Avenue</t>
  </si>
  <si>
    <t>PIN2</t>
  </si>
  <si>
    <t>Pinole: Appian Way Corridor</t>
  </si>
  <si>
    <t>PIT1</t>
  </si>
  <si>
    <t>Pittsburg: Railroad Avenue eBART Station</t>
  </si>
  <si>
    <t>PIT2</t>
  </si>
  <si>
    <t>Pittsburg: Downtown</t>
  </si>
  <si>
    <t>PLH1</t>
  </si>
  <si>
    <t>Pleasant Hill: Diablo Valley College</t>
  </si>
  <si>
    <t>PLH2</t>
  </si>
  <si>
    <t>Pleasant Hill: Buskirk Avenue Corridor</t>
  </si>
  <si>
    <t>RIC1</t>
  </si>
  <si>
    <t>RIC2</t>
  </si>
  <si>
    <t>Richmond: South Richmond</t>
  </si>
  <si>
    <t>RIC3</t>
  </si>
  <si>
    <t>SAR1</t>
  </si>
  <si>
    <t>San Ramon: City Center</t>
  </si>
  <si>
    <t>SAR2</t>
  </si>
  <si>
    <t>San Ramon: North Camino Ramon</t>
  </si>
  <si>
    <t>SPA1</t>
  </si>
  <si>
    <t>San Pablo: San Pablo Avenue &amp; 23rd Street Corridors</t>
  </si>
  <si>
    <t>SPA2</t>
  </si>
  <si>
    <t>San Pablo: Rumrill Boulevard</t>
  </si>
  <si>
    <t>WAL1</t>
  </si>
  <si>
    <t>Walnut Creek: West Downtown</t>
  </si>
  <si>
    <t>WCC1_a</t>
  </si>
  <si>
    <t>Rodeo-Crockett</t>
  </si>
  <si>
    <t>WCC1_c</t>
  </si>
  <si>
    <t>WCC1_g</t>
  </si>
  <si>
    <t>MCO1</t>
  </si>
  <si>
    <t>Marin County: Urbanized 101 Corridor</t>
  </si>
  <si>
    <t>Marin County Remainder</t>
  </si>
  <si>
    <t>SRA1</t>
  </si>
  <si>
    <t>San Rafael: Downtown</t>
  </si>
  <si>
    <t>SRA2</t>
  </si>
  <si>
    <t>San Rafael: Civic Center/North Rafael Town Center</t>
  </si>
  <si>
    <t>ACA1</t>
  </si>
  <si>
    <t>American Canyon: Highway 29 Corridor</t>
  </si>
  <si>
    <t>NAP1</t>
  </si>
  <si>
    <t>Napa: Downtown Napa</t>
  </si>
  <si>
    <t>NAP2</t>
  </si>
  <si>
    <t>Napa: Soscol Gateway Corridor</t>
  </si>
  <si>
    <t>SFO1</t>
  </si>
  <si>
    <t>San Francisco: Bayview/Hunters Point Shipyard/Candlestick Point</t>
  </si>
  <si>
    <t>SFO2</t>
  </si>
  <si>
    <t>San Francisco: Balboa Park</t>
  </si>
  <si>
    <t>SFO3</t>
  </si>
  <si>
    <t>San Francisco: Downtown-Van Ness-Geary</t>
  </si>
  <si>
    <t>SFO4</t>
  </si>
  <si>
    <t>San Francisco: Eastern Neighborhoods</t>
  </si>
  <si>
    <t>SFO5</t>
  </si>
  <si>
    <t>San Francisco: Mission Bay</t>
  </si>
  <si>
    <t>SFO6</t>
  </si>
  <si>
    <t>San Francisco: Port of San Francisco</t>
  </si>
  <si>
    <t>SFO7</t>
  </si>
  <si>
    <t>San Francisco: Transbay Terminal</t>
  </si>
  <si>
    <t>SFO8</t>
  </si>
  <si>
    <t>San Francisco: Treasure Island</t>
  </si>
  <si>
    <t>SFO9_b</t>
  </si>
  <si>
    <t>San Francisco: San Francisco/San Mateo Bi-County Area</t>
  </si>
  <si>
    <t>SFO10</t>
  </si>
  <si>
    <t>San Francisco: 19th Avenue</t>
  </si>
  <si>
    <t>SFO11</t>
  </si>
  <si>
    <t>San Francisco: Market &amp; Octavia</t>
  </si>
  <si>
    <t>SFO12</t>
  </si>
  <si>
    <t>San Francisco: Mission-San Jose Corridor</t>
  </si>
  <si>
    <t>BEL1</t>
  </si>
  <si>
    <t>Belmont: Villages of Belmont</t>
  </si>
  <si>
    <t>BUR1</t>
  </si>
  <si>
    <t>Burlingame: Burlingame El Camino Real</t>
  </si>
  <si>
    <t>CCG1_a</t>
  </si>
  <si>
    <t>CCG1_b</t>
  </si>
  <si>
    <t>CCG1_c</t>
  </si>
  <si>
    <t>CCG1_d</t>
  </si>
  <si>
    <t>CCG1_e</t>
  </si>
  <si>
    <t>CCG1_f</t>
  </si>
  <si>
    <t>CCG1_h</t>
  </si>
  <si>
    <t>CCG1_i</t>
  </si>
  <si>
    <t>CCG1_j</t>
  </si>
  <si>
    <t>CCG1_k</t>
  </si>
  <si>
    <t>CCG1_l</t>
  </si>
  <si>
    <t>CCG1_m</t>
  </si>
  <si>
    <t>DAL1</t>
  </si>
  <si>
    <t>Daly City: Mission Boulevard</t>
  </si>
  <si>
    <t>DAL1_CCG1_a</t>
  </si>
  <si>
    <t>DAL2</t>
  </si>
  <si>
    <t>Daly City: Bayshore</t>
  </si>
  <si>
    <t>EPA1</t>
  </si>
  <si>
    <t>East Palo Alto: Ravenswood</t>
  </si>
  <si>
    <t>MEN1</t>
  </si>
  <si>
    <t>Menlo Park: El Camino Real Corridor and Downtown</t>
  </si>
  <si>
    <t>MEN1_CCG1_j</t>
  </si>
  <si>
    <t>MIL1</t>
  </si>
  <si>
    <t>Millbrae: Transit Station Area</t>
  </si>
  <si>
    <t>MIL1_CCG1_e</t>
  </si>
  <si>
    <t>RWC1</t>
  </si>
  <si>
    <t>Redwood City: Downtown</t>
  </si>
  <si>
    <t>RWC1_CCG1_i</t>
  </si>
  <si>
    <t>RWC2</t>
  </si>
  <si>
    <t>Redwood City: Broadway/Veterans Boulevard Corridor</t>
  </si>
  <si>
    <t>SBR1</t>
  </si>
  <si>
    <t>San Bruno: Transit Corridors</t>
  </si>
  <si>
    <t>SBR1_CCG1_d</t>
  </si>
  <si>
    <t>SCA1_CCG1_h</t>
  </si>
  <si>
    <t>San Carlos: Railroad Corridor</t>
  </si>
  <si>
    <t>SFO9_a</t>
  </si>
  <si>
    <t>Brisbane: San Francisco/San Mateo Bi-County Area</t>
  </si>
  <si>
    <t>SMA1</t>
  </si>
  <si>
    <t>San Mateo: Downtown</t>
  </si>
  <si>
    <t>SMA1_CCG1_f</t>
  </si>
  <si>
    <t>SMA2</t>
  </si>
  <si>
    <t>San Mateo: Rail Corridor</t>
  </si>
  <si>
    <t>SMA2_CCG1_f</t>
  </si>
  <si>
    <t>SMA3_CCG1_f</t>
  </si>
  <si>
    <t>San Mateo: El Camino Real</t>
  </si>
  <si>
    <t>SMC1</t>
  </si>
  <si>
    <t>San Mateo County: Midcoast</t>
  </si>
  <si>
    <t>Half Moon Bay Uninc.</t>
  </si>
  <si>
    <t>San Mateo County Remainder</t>
  </si>
  <si>
    <t>SSF1</t>
  </si>
  <si>
    <t>South San Francisco: Downtown</t>
  </si>
  <si>
    <t>CAM1</t>
  </si>
  <si>
    <t>Campbell: Central Redevelopment Area</t>
  </si>
  <si>
    <t>GIL1</t>
  </si>
  <si>
    <t>Gilroy: Downtown</t>
  </si>
  <si>
    <t>MOH1</t>
  </si>
  <si>
    <t>Morgan Hill: Downtown</t>
  </si>
  <si>
    <t>MPT1</t>
  </si>
  <si>
    <t>Milpitas: Transit Area</t>
  </si>
  <si>
    <t>MVW1</t>
  </si>
  <si>
    <t>Mountain View: Whisman Station</t>
  </si>
  <si>
    <t>MVW2</t>
  </si>
  <si>
    <t>Mountain View: Downtown</t>
  </si>
  <si>
    <t>MVW3</t>
  </si>
  <si>
    <t>Mountain View: San Antonio Center</t>
  </si>
  <si>
    <t>MVW4</t>
  </si>
  <si>
    <t>Mountain View: El Camino Real</t>
  </si>
  <si>
    <t>MVW5</t>
  </si>
  <si>
    <t>Mountain View: East Whisman</t>
  </si>
  <si>
    <t>MVW6</t>
  </si>
  <si>
    <t>Mountain View: North Bayshore</t>
  </si>
  <si>
    <t>PAL1</t>
  </si>
  <si>
    <t>Palo Alto: California Avenue</t>
  </si>
  <si>
    <t>SCL1</t>
  </si>
  <si>
    <t>Santa Clara: El Camino Real Focus Area</t>
  </si>
  <si>
    <t>SCL2</t>
  </si>
  <si>
    <t>Santa Clara: Santa Clara Station Focus Area</t>
  </si>
  <si>
    <t>SJO1</t>
  </si>
  <si>
    <t>San Jose: Greater Downtown</t>
  </si>
  <si>
    <t>SJO2</t>
  </si>
  <si>
    <t>San Jose: Cottle Transit Village (Hitachi)</t>
  </si>
  <si>
    <t>SJO3</t>
  </si>
  <si>
    <t>San Jose: North San Jose</t>
  </si>
  <si>
    <t>SJO4</t>
  </si>
  <si>
    <t>San Jose: Downtown "Frame"</t>
  </si>
  <si>
    <t>SJO5</t>
  </si>
  <si>
    <t>San Jose: Berryessa Station</t>
  </si>
  <si>
    <t>SJO6</t>
  </si>
  <si>
    <t>San Jose: Communications Hill</t>
  </si>
  <si>
    <t>SJO7</t>
  </si>
  <si>
    <t>San Jose: West San Carlos and Southwest Expressway Corridors</t>
  </si>
  <si>
    <t>SJO8</t>
  </si>
  <si>
    <t>San Jose: East Santa Clara/Alum Rock Corridor</t>
  </si>
  <si>
    <t>SJO9</t>
  </si>
  <si>
    <t>San Jose: Stevens Creek TOD Corridor</t>
  </si>
  <si>
    <t>SJO10</t>
  </si>
  <si>
    <t>San Jose: Oakridge/Almaden Plaza Urban Village</t>
  </si>
  <si>
    <t>SJO11</t>
  </si>
  <si>
    <t>San Jose: Capitol/Tully/King Urban Villages</t>
  </si>
  <si>
    <t>SJO12</t>
  </si>
  <si>
    <t>San Jose: Saratoga TOD Corridor</t>
  </si>
  <si>
    <t>SJO13</t>
  </si>
  <si>
    <t>San Jose: Winchester Boulevard TOD Corridor</t>
  </si>
  <si>
    <t>SJO14</t>
  </si>
  <si>
    <t>San Jose: Bascom TOD Corridor</t>
  </si>
  <si>
    <t>SJO15</t>
  </si>
  <si>
    <t>San Jose: Bascom Urban Village</t>
  </si>
  <si>
    <t>SJO16</t>
  </si>
  <si>
    <t>San Jose: Camden Urban Village</t>
  </si>
  <si>
    <t>SJO17</t>
  </si>
  <si>
    <t>San Jose: Blossom Hill/Snell Urban Village</t>
  </si>
  <si>
    <t>SJO18</t>
  </si>
  <si>
    <t>San Jose: Capitol Corridor Urban Villages</t>
  </si>
  <si>
    <t>SJO19</t>
  </si>
  <si>
    <t>San Jose: Westgate/El Paseo Urban Village</t>
  </si>
  <si>
    <t>SJO20</t>
  </si>
  <si>
    <t>San Jose: Old Edenvale</t>
  </si>
  <si>
    <t>SJO21</t>
  </si>
  <si>
    <t>San Jose: International Business Park</t>
  </si>
  <si>
    <t>SUN1</t>
  </si>
  <si>
    <t>Sunnyvale: Lawrence Station Transit Village</t>
  </si>
  <si>
    <t>SUN2</t>
  </si>
  <si>
    <t>Sunnyvale: Downtown &amp; Caltrain Station</t>
  </si>
  <si>
    <t>SUN3</t>
  </si>
  <si>
    <t>Sunnyvale: El Camino Real Corridor</t>
  </si>
  <si>
    <t>SUN4</t>
  </si>
  <si>
    <t>Sunnyvale: Moffett Park</t>
  </si>
  <si>
    <t>SUN5</t>
  </si>
  <si>
    <t>Sunnyvale: Peery Park</t>
  </si>
  <si>
    <t>SUN6</t>
  </si>
  <si>
    <t>Sunnyvale: East Sunnyvale</t>
  </si>
  <si>
    <t>SUN7</t>
  </si>
  <si>
    <t>Sunnyvale: Reamwood</t>
  </si>
  <si>
    <t>SUN8</t>
  </si>
  <si>
    <t>Sunnyvale: Tasman Crossing</t>
  </si>
  <si>
    <t>VTA1_a</t>
  </si>
  <si>
    <t>VTA1_b</t>
  </si>
  <si>
    <t>VTA1_c</t>
  </si>
  <si>
    <t>VTA1_d</t>
  </si>
  <si>
    <t>VTA1_e</t>
  </si>
  <si>
    <t>VTA1_f</t>
  </si>
  <si>
    <t>VTA1_h</t>
  </si>
  <si>
    <t>VTA1_i</t>
  </si>
  <si>
    <t>VTA1_j</t>
  </si>
  <si>
    <t>VTA1_k</t>
  </si>
  <si>
    <t>S.C. County Remainder</t>
  </si>
  <si>
    <t>VTA1_l</t>
  </si>
  <si>
    <t>VTA1_m</t>
  </si>
  <si>
    <t>BEN1</t>
  </si>
  <si>
    <t>Benicia: Downtown</t>
  </si>
  <si>
    <t>BEN2</t>
  </si>
  <si>
    <t>Benicia: Northern Gateway - Benicia's Industrial Park</t>
  </si>
  <si>
    <t>DIX1</t>
  </si>
  <si>
    <t>Dixon: Downtown</t>
  </si>
  <si>
    <t>FAI1</t>
  </si>
  <si>
    <t>Fairfield: Downtown South (Jefferson Street)</t>
  </si>
  <si>
    <t>FAI2</t>
  </si>
  <si>
    <t>Fairfield: Fairfield-Vacaville Train Station</t>
  </si>
  <si>
    <t>Solano County Remainder</t>
  </si>
  <si>
    <t>FAI3</t>
  </si>
  <si>
    <t>Fairfield: North Texas Street Core</t>
  </si>
  <si>
    <t>FAI4</t>
  </si>
  <si>
    <t>Fairfield: West Texas Street Gateway</t>
  </si>
  <si>
    <t>RIV1</t>
  </si>
  <si>
    <t>Rio Vista: Downtown</t>
  </si>
  <si>
    <t>SUI1</t>
  </si>
  <si>
    <t>Suisun City: Downtown &amp; Waterfront</t>
  </si>
  <si>
    <t>VAC1</t>
  </si>
  <si>
    <t>Vacaville: Downtown</t>
  </si>
  <si>
    <t>VAC2</t>
  </si>
  <si>
    <t>Vacaville: Allison Area</t>
  </si>
  <si>
    <t>VAL1</t>
  </si>
  <si>
    <t>Vallejo: Waterfront &amp; Downtown</t>
  </si>
  <si>
    <t>CLO1</t>
  </si>
  <si>
    <t>Cloverdale: Downtown/SMART Transit Area</t>
  </si>
  <si>
    <t>COT1</t>
  </si>
  <si>
    <t>Cotati: Downtown and Cotati Depot</t>
  </si>
  <si>
    <t>PET1</t>
  </si>
  <si>
    <t>Petaluma: Central, Turning Basin/Lower Reach</t>
  </si>
  <si>
    <t>ROH1</t>
  </si>
  <si>
    <t>Rohnert Park: Sonoma Mountain Village</t>
  </si>
  <si>
    <t>ROH2</t>
  </si>
  <si>
    <t>Rohnert Park: Central Rohnert Park</t>
  </si>
  <si>
    <t>SCO1</t>
  </si>
  <si>
    <t>Sonoma County: Forestville</t>
  </si>
  <si>
    <t>Russian River</t>
  </si>
  <si>
    <t>SCO2</t>
  </si>
  <si>
    <t>Sonoma County: Graton</t>
  </si>
  <si>
    <t>Rural Sebastopol</t>
  </si>
  <si>
    <t>SCO3</t>
  </si>
  <si>
    <t>Sonoma County: Guerneville</t>
  </si>
  <si>
    <t>SCO4</t>
  </si>
  <si>
    <t>Sonoma County: Penngrove</t>
  </si>
  <si>
    <t>Rural Petaluma</t>
  </si>
  <si>
    <t>Rural Rohnert Park-Cotati</t>
  </si>
  <si>
    <t>SCO5</t>
  </si>
  <si>
    <t>Sonoma County: Sonoma Valley, The Springs</t>
  </si>
  <si>
    <t>Rural Sonoma Valley</t>
  </si>
  <si>
    <t>Rural Santa Rosa</t>
  </si>
  <si>
    <t>SEB1</t>
  </si>
  <si>
    <t>Sebastopol: Core Area</t>
  </si>
  <si>
    <t>SRO1</t>
  </si>
  <si>
    <t>Santa Rosa: Downtown Station Area</t>
  </si>
  <si>
    <t>SRO1_SRO2</t>
  </si>
  <si>
    <t>SRO1_SRO2_SRO3</t>
  </si>
  <si>
    <t>SRO1_SRO3</t>
  </si>
  <si>
    <t>SRO2</t>
  </si>
  <si>
    <t>Santa Rosa: Mendocino Avenue/Santa Rosa Avenue Corridor</t>
  </si>
  <si>
    <t>SRO2_SRO3</t>
  </si>
  <si>
    <t>SRO3</t>
  </si>
  <si>
    <t>Santa Rosa: Sebastopol Road Corridor</t>
  </si>
  <si>
    <t>SRO4</t>
  </si>
  <si>
    <t>Santa Rosa: North Santa Rosa Station</t>
  </si>
  <si>
    <t>SRO5</t>
  </si>
  <si>
    <t>Santa Rosa: Roseland</t>
  </si>
  <si>
    <t>WIN1</t>
  </si>
  <si>
    <t>Windsor: Redevelopment Area</t>
  </si>
  <si>
    <t>2010 SSA Totals by Sector</t>
  </si>
  <si>
    <t>2010-2040 Total Growth by Sector</t>
  </si>
  <si>
    <t>2010-2040 SSA Adjustments</t>
  </si>
  <si>
    <t>Adjust</t>
  </si>
  <si>
    <t>Alameda County Remainder</t>
  </si>
  <si>
    <t>Alamo-Blackhawk</t>
  </si>
  <si>
    <t>Rural East C.C. County</t>
  </si>
  <si>
    <t>C.C. County Remainder</t>
  </si>
  <si>
    <t>Sausalito-Marin City</t>
  </si>
  <si>
    <t>Napa County Remainder</t>
  </si>
  <si>
    <t>Airport Ind. Areas</t>
  </si>
  <si>
    <t>SF Airport</t>
  </si>
  <si>
    <t>Rural Healdsburg</t>
  </si>
  <si>
    <t>Coastal-Gualala</t>
  </si>
  <si>
    <t>Rural North East</t>
  </si>
  <si>
    <t>Region</t>
  </si>
  <si>
    <t>Knowldege Strength Index, developed with employment data from NETS, area data (for densities) from ABAG, and transit data from MTC, with assistance from Strategic Economics</t>
  </si>
  <si>
    <t>* Knowledge sectors included in this analysis are Information, Finance, and Business &amp; Professional Services. Complete data for unincorporated areas was unavailable, so these areas remain unweighted.</t>
  </si>
  <si>
    <t>Index Weight</t>
  </si>
  <si>
    <t>Size of Employment Base</t>
  </si>
  <si>
    <t>Average total employment 1990-2010</t>
  </si>
  <si>
    <t>Size of Knowledge-based sector</t>
  </si>
  <si>
    <t>Average knowledge employment 1990-2010</t>
  </si>
  <si>
    <t xml:space="preserve">Knowledge-based concentration </t>
  </si>
  <si>
    <t>Knowledge sectors location quotient 2010</t>
  </si>
  <si>
    <t>Job Gravity</t>
  </si>
  <si>
    <t>Share of county's jobs 2010</t>
  </si>
  <si>
    <t>Knowledge-based Growth Capture</t>
  </si>
  <si>
    <t>Share of knowledge-based job growth in county 1990-2000</t>
  </si>
  <si>
    <t>Density of Employment</t>
  </si>
  <si>
    <t>Employees/sq mile</t>
  </si>
  <si>
    <t>Transit frequency</t>
  </si>
  <si>
    <t>Average combined headway 2009 (minutes)</t>
  </si>
  <si>
    <t>Transit coverage</t>
  </si>
  <si>
    <t>% Intersections with Transit</t>
  </si>
  <si>
    <t>Composite Index</t>
  </si>
  <si>
    <t>Weighting</t>
  </si>
  <si>
    <t>Average employment 1990-2010</t>
  </si>
  <si>
    <t xml:space="preserve">Adjusted </t>
  </si>
  <si>
    <t>Index</t>
  </si>
  <si>
    <t>Location quotient 2010</t>
  </si>
  <si>
    <t>Adjusted</t>
  </si>
  <si>
    <t>Adj</t>
  </si>
  <si>
    <t>Raw</t>
  </si>
  <si>
    <t>Deviation from County Ave +1</t>
  </si>
  <si>
    <t>SSA Employment Distribution Details</t>
  </si>
  <si>
    <t>PDA Segment Employment Distribution Details</t>
  </si>
  <si>
    <t>PDA Employment Distribution Summary</t>
  </si>
  <si>
    <t>Jurisdiction Employment Distribution Summary</t>
  </si>
  <si>
    <t>County Employment Distribution Summary</t>
  </si>
  <si>
    <t>DAN1</t>
  </si>
  <si>
    <t>Danville: Downtown</t>
  </si>
  <si>
    <t>MOR1</t>
  </si>
  <si>
    <t>Moraga: Moraga Center</t>
  </si>
  <si>
    <t>Richmond: 23rd Street (combine with Central Richmond)</t>
  </si>
  <si>
    <t>Richmond: Central Richmond &amp; 23rd Street Corridor</t>
  </si>
  <si>
    <t>WCCTAC: San Pablo Avenue Corridor</t>
  </si>
  <si>
    <t>WCC1</t>
  </si>
  <si>
    <t>HAY3</t>
  </si>
  <si>
    <t>CON1</t>
  </si>
  <si>
    <t>C/CAG: El Camino Real</t>
  </si>
  <si>
    <t>CCG1</t>
  </si>
  <si>
    <t>VTA</t>
  </si>
  <si>
    <t>Draft Preferred Scenario of the Sustainable Communities Strategy (Jobs-Housing Connection Strategy), adopted and released by ABAG Executive Board and MTC on May 17, 2012.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</si>
</sst>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57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/>
      <protection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57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33" borderId="17" xfId="0" applyNumberFormat="1" applyFont="1" applyFill="1" applyBorder="1" applyAlignment="1" quotePrefix="1">
      <alignment/>
    </xf>
    <xf numFmtId="0" fontId="2" fillId="33" borderId="17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3" fillId="33" borderId="18" xfId="55" applyFont="1" applyFill="1" applyBorder="1" applyAlignment="1">
      <alignment horizontal="left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2" fillId="33" borderId="17" xfId="57" applyFont="1" applyFill="1" applyBorder="1" applyAlignment="1">
      <alignment horizontal="left"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58" applyFont="1" applyFill="1" applyBorder="1" applyAlignment="1">
      <alignment horizontal="left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3" fillId="0" borderId="27" xfId="61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 quotePrefix="1">
      <alignment/>
    </xf>
    <xf numFmtId="0" fontId="2" fillId="0" borderId="0" xfId="0" applyNumberFormat="1" applyFont="1" applyFill="1" applyBorder="1" applyAlignment="1" quotePrefix="1">
      <alignment/>
    </xf>
    <xf numFmtId="0" fontId="3" fillId="33" borderId="0" xfId="58" applyFont="1" applyFill="1" applyBorder="1" applyAlignment="1">
      <alignment horizontal="left"/>
      <protection/>
    </xf>
    <xf numFmtId="0" fontId="3" fillId="33" borderId="0" xfId="58" applyFont="1" applyFill="1" applyBorder="1" applyAlignment="1">
      <alignment horizontal="left"/>
      <protection/>
    </xf>
    <xf numFmtId="0" fontId="0" fillId="33" borderId="0" xfId="58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3" fontId="0" fillId="0" borderId="0" xfId="0" applyNumberFormat="1" applyBorder="1" applyAlignment="1">
      <alignment/>
    </xf>
    <xf numFmtId="4" fontId="3" fillId="0" borderId="0" xfId="58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2" fontId="3" fillId="0" borderId="0" xfId="61" applyNumberFormat="1" applyFont="1" applyFill="1" applyBorder="1" applyAlignment="1">
      <alignment horizontal="right"/>
    </xf>
    <xf numFmtId="0" fontId="3" fillId="0" borderId="28" xfId="58" applyFont="1" applyFill="1" applyBorder="1" applyAlignment="1">
      <alignment/>
      <protection/>
    </xf>
    <xf numFmtId="0" fontId="3" fillId="0" borderId="28" xfId="58" applyFont="1" applyFill="1" applyBorder="1" applyAlignment="1">
      <alignment horizontal="right"/>
      <protection/>
    </xf>
    <xf numFmtId="0" fontId="3" fillId="0" borderId="29" xfId="58" applyFont="1" applyFill="1" applyBorder="1" applyAlignment="1">
      <alignment/>
      <protection/>
    </xf>
    <xf numFmtId="0" fontId="3" fillId="0" borderId="29" xfId="58" applyFont="1" applyFill="1" applyBorder="1" applyAlignment="1">
      <alignment horizontal="right"/>
      <protection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0" fontId="2" fillId="0" borderId="0" xfId="57" applyFont="1" applyFill="1" applyBorder="1" applyAlignment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unty" xfId="55"/>
    <cellStyle name="Normal_Polis" xfId="56"/>
    <cellStyle name="Normal_Sheet3" xfId="57"/>
    <cellStyle name="Normal_SS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L13" sqref="L13"/>
    </sheetView>
  </sheetViews>
  <sheetFormatPr defaultColWidth="9.140625" defaultRowHeight="12.75"/>
  <cols>
    <col min="1" max="16384" width="9.140625" style="86" customWidth="1"/>
  </cols>
  <sheetData>
    <row r="1" ht="12.75">
      <c r="A1" s="85" t="s">
        <v>627</v>
      </c>
    </row>
  </sheetData>
  <sheetProtection sheet="1" objects="1" scenarios="1"/>
  <printOptions/>
  <pageMargins left="0.73" right="0.47" top="1" bottom="1" header="0.5" footer="0.5"/>
  <pageSetup horizontalDpi="600" verticalDpi="600" orientation="portrait" r:id="rId3"/>
  <legacyDrawing r:id="rId2"/>
  <oleObjects>
    <oleObject progId="Word.Document.8" shapeId="1168555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3.7109375" style="0" customWidth="1"/>
    <col min="2" max="2" width="10.57421875" style="0" bestFit="1" customWidth="1"/>
    <col min="3" max="3" width="10.421875" style="0" bestFit="1" customWidth="1"/>
    <col min="4" max="4" width="9.421875" style="0" bestFit="1" customWidth="1"/>
    <col min="5" max="5" width="9.28125" style="0" bestFit="1" customWidth="1"/>
    <col min="6" max="6" width="2.57421875" style="0" customWidth="1"/>
    <col min="7" max="7" width="9.8515625" style="0" bestFit="1" customWidth="1"/>
    <col min="8" max="8" width="9.7109375" style="0" bestFit="1" customWidth="1"/>
    <col min="9" max="9" width="9.28125" style="0" bestFit="1" customWidth="1"/>
    <col min="10" max="10" width="2.421875" style="0" customWidth="1"/>
    <col min="11" max="11" width="10.57421875" style="0" customWidth="1"/>
    <col min="12" max="12" width="10.8515625" style="0" customWidth="1"/>
    <col min="13" max="13" width="6.57421875" style="0" customWidth="1"/>
  </cols>
  <sheetData>
    <row r="1" ht="12.75">
      <c r="A1" s="26" t="s">
        <v>613</v>
      </c>
    </row>
    <row r="3" spans="1:12" ht="12.75">
      <c r="A3" s="2"/>
      <c r="B3" s="3" t="s">
        <v>0</v>
      </c>
      <c r="C3" s="4"/>
      <c r="D3" s="4"/>
      <c r="E3" s="5"/>
      <c r="G3" s="3" t="s">
        <v>1</v>
      </c>
      <c r="H3" s="6"/>
      <c r="I3" s="6"/>
      <c r="K3" s="3" t="s">
        <v>2</v>
      </c>
      <c r="L3" s="6"/>
    </row>
    <row r="4" spans="1:12" ht="12.75">
      <c r="A4" s="2"/>
      <c r="B4" s="12">
        <v>2010</v>
      </c>
      <c r="C4" s="83">
        <v>2040</v>
      </c>
      <c r="D4" s="84" t="s">
        <v>3</v>
      </c>
      <c r="E4" s="5"/>
      <c r="G4" s="12">
        <v>2010</v>
      </c>
      <c r="H4" s="12">
        <v>2040</v>
      </c>
      <c r="I4" s="14" t="s">
        <v>3</v>
      </c>
      <c r="K4" s="12">
        <v>2010</v>
      </c>
      <c r="L4" s="12">
        <v>2040</v>
      </c>
    </row>
    <row r="5" spans="1:12" ht="12.75">
      <c r="A5" s="46" t="s">
        <v>6</v>
      </c>
      <c r="B5" s="15"/>
      <c r="C5" s="16"/>
      <c r="D5" s="17"/>
      <c r="E5" s="18" t="s">
        <v>5</v>
      </c>
      <c r="G5" s="15"/>
      <c r="H5" s="19"/>
      <c r="I5" s="15"/>
      <c r="K5" s="15"/>
      <c r="L5" s="15"/>
    </row>
    <row r="6" spans="1:12" ht="12.75">
      <c r="A6" s="82"/>
      <c r="B6" s="1"/>
      <c r="C6" s="1"/>
      <c r="D6" s="1"/>
      <c r="E6" s="1"/>
      <c r="F6" s="42"/>
      <c r="G6" s="1"/>
      <c r="H6" s="1"/>
      <c r="I6" s="1"/>
      <c r="J6" s="42"/>
      <c r="K6" s="1"/>
      <c r="L6" s="1"/>
    </row>
    <row r="7" spans="1:12" ht="12">
      <c r="A7" s="27" t="s">
        <v>7</v>
      </c>
      <c r="B7" s="22">
        <f>ROUND(SUMIF('SSA Details'!$A$7:$A$218,'County Summ'!$A7,'SSA Details'!H$7:H$218),-1)</f>
        <v>694450</v>
      </c>
      <c r="C7" s="22">
        <f>ROUND(SUMIF('SSA Details'!$A$7:$A$218,'County Summ'!$A7,'SSA Details'!I$7:I$218),-1)</f>
        <v>947630</v>
      </c>
      <c r="D7" s="22">
        <f>ROUND(SUMIF('SSA Details'!$A$7:$A$218,'County Summ'!$A7,'SSA Details'!J$7:J$218),-1)</f>
        <v>253190</v>
      </c>
      <c r="E7" s="23">
        <f aca="true" t="shared" si="0" ref="E7:E15">D7/B7</f>
        <v>0.3645906832745338</v>
      </c>
      <c r="G7" s="22">
        <f>ROUND(SUMIF('PDA Segment Details'!$A$7:$A$267,'County Summ'!$A7,'PDA Segment Details'!K$7:K$267),-1)</f>
        <v>307740</v>
      </c>
      <c r="H7" s="22">
        <f>ROUND(SUMIF('PDA Segment Details'!$A$7:$A$267,'County Summ'!$A7,'PDA Segment Details'!L$7:L$267),-1)</f>
        <v>481800</v>
      </c>
      <c r="I7" s="22">
        <f>ROUND(SUMIF('PDA Segment Details'!$A$7:$A$267,'County Summ'!$A7,'PDA Segment Details'!M$7:M$267),-1)</f>
        <v>174070</v>
      </c>
      <c r="K7" s="23">
        <f aca="true" t="shared" si="1" ref="K7:K15">G7/B7</f>
        <v>0.4431420548635611</v>
      </c>
      <c r="L7" s="23">
        <f aca="true" t="shared" si="2" ref="L7:L15">H7/C7</f>
        <v>0.5084262845203297</v>
      </c>
    </row>
    <row r="8" spans="1:12" ht="12">
      <c r="A8" s="27" t="s">
        <v>9</v>
      </c>
      <c r="B8" s="22">
        <f>ROUND(SUMIF('SSA Details'!$A$7:$A$218,'County Summ'!$A8,'SSA Details'!H$7:H$218),-1)</f>
        <v>344920</v>
      </c>
      <c r="C8" s="22">
        <f>ROUND(SUMIF('SSA Details'!$A$7:$A$218,'County Summ'!$A8,'SSA Details'!I$7:I$218),-1)</f>
        <v>467000</v>
      </c>
      <c r="D8" s="22">
        <f>ROUND(SUMIF('SSA Details'!$A$7:$A$218,'County Summ'!$A8,'SSA Details'!J$7:J$218),-1)</f>
        <v>122080</v>
      </c>
      <c r="E8" s="23">
        <f t="shared" si="0"/>
        <v>0.3539371448451815</v>
      </c>
      <c r="G8" s="22">
        <f>ROUND(SUMIF('PDA Segment Details'!$A$7:$A$267,'County Summ'!$A8,'PDA Segment Details'!K$7:K$267),-1)</f>
        <v>117170</v>
      </c>
      <c r="H8" s="22">
        <f>ROUND(SUMIF('PDA Segment Details'!$A$7:$A$267,'County Summ'!$A8,'PDA Segment Details'!L$7:L$267),-1)</f>
        <v>187560</v>
      </c>
      <c r="I8" s="22">
        <f>ROUND(SUMIF('PDA Segment Details'!$A$7:$A$267,'County Summ'!$A8,'PDA Segment Details'!M$7:M$267),-1)</f>
        <v>70400</v>
      </c>
      <c r="K8" s="23">
        <f t="shared" si="1"/>
        <v>0.33970195987475355</v>
      </c>
      <c r="L8" s="23">
        <f t="shared" si="2"/>
        <v>0.401627408993576</v>
      </c>
    </row>
    <row r="9" spans="1:12" ht="12">
      <c r="A9" s="27" t="s">
        <v>11</v>
      </c>
      <c r="B9" s="22">
        <f>ROUND(SUMIF('SSA Details'!$A$7:$A$218,'County Summ'!$A9,'SSA Details'!H$7:H$218),-1)</f>
        <v>110730</v>
      </c>
      <c r="C9" s="22">
        <f>ROUND(SUMIF('SSA Details'!$A$7:$A$218,'County Summ'!$A9,'SSA Details'!I$7:I$218),-1)</f>
        <v>129130</v>
      </c>
      <c r="D9" s="22">
        <f>ROUND(SUMIF('SSA Details'!$A$7:$A$218,'County Summ'!$A9,'SSA Details'!J$7:J$218),-1)</f>
        <v>18390</v>
      </c>
      <c r="E9" s="23">
        <f t="shared" si="0"/>
        <v>0.16607965321051205</v>
      </c>
      <c r="G9" s="22">
        <f>ROUND(SUMIF('PDA Segment Details'!$A$7:$A$267,'County Summ'!$A9,'PDA Segment Details'!K$7:K$267),-1)</f>
        <v>16180</v>
      </c>
      <c r="H9" s="22">
        <f>ROUND(SUMIF('PDA Segment Details'!$A$7:$A$267,'County Summ'!$A9,'PDA Segment Details'!L$7:L$267),-1)</f>
        <v>20310</v>
      </c>
      <c r="I9" s="22">
        <f>ROUND(SUMIF('PDA Segment Details'!$A$7:$A$267,'County Summ'!$A9,'PDA Segment Details'!M$7:M$267),-1)</f>
        <v>4130</v>
      </c>
      <c r="K9" s="23">
        <f t="shared" si="1"/>
        <v>0.1461211957012553</v>
      </c>
      <c r="L9" s="23">
        <f t="shared" si="2"/>
        <v>0.15728335785642375</v>
      </c>
    </row>
    <row r="10" spans="1:12" ht="12">
      <c r="A10" s="27" t="s">
        <v>13</v>
      </c>
      <c r="B10" s="22">
        <f>ROUND(SUMIF('SSA Details'!$A$7:$A$218,'County Summ'!$A10,'SSA Details'!H$7:H$218),-1)</f>
        <v>70650</v>
      </c>
      <c r="C10" s="22">
        <f>ROUND(SUMIF('SSA Details'!$A$7:$A$218,'County Summ'!$A10,'SSA Details'!I$7:I$218),-1)</f>
        <v>89530</v>
      </c>
      <c r="D10" s="22">
        <f>ROUND(SUMIF('SSA Details'!$A$7:$A$218,'County Summ'!$A10,'SSA Details'!J$7:J$218),-1)</f>
        <v>18880</v>
      </c>
      <c r="E10" s="23">
        <f t="shared" si="0"/>
        <v>0.26723283793347485</v>
      </c>
      <c r="G10" s="22">
        <f>ROUND(SUMIF('PDA Segment Details'!$A$7:$A$267,'County Summ'!$A10,'PDA Segment Details'!K$7:K$267),-1)</f>
        <v>12240</v>
      </c>
      <c r="H10" s="22">
        <f>ROUND(SUMIF('PDA Segment Details'!$A$7:$A$267,'County Summ'!$A10,'PDA Segment Details'!L$7:L$267),-1)</f>
        <v>15670</v>
      </c>
      <c r="I10" s="22">
        <f>ROUND(SUMIF('PDA Segment Details'!$A$7:$A$267,'County Summ'!$A10,'PDA Segment Details'!M$7:M$267),-1)</f>
        <v>3430</v>
      </c>
      <c r="K10" s="23">
        <f t="shared" si="1"/>
        <v>0.1732484076433121</v>
      </c>
      <c r="L10" s="23">
        <f t="shared" si="2"/>
        <v>0.17502513124092484</v>
      </c>
    </row>
    <row r="11" spans="1:12" ht="12">
      <c r="A11" s="27" t="s">
        <v>15</v>
      </c>
      <c r="B11" s="22">
        <f>ROUND(SUMIF('SSA Details'!$A$7:$A$218,'County Summ'!$A11,'SSA Details'!H$7:H$218),-1)</f>
        <v>568720</v>
      </c>
      <c r="C11" s="22">
        <f>ROUND(SUMIF('SSA Details'!$A$7:$A$218,'County Summ'!$A11,'SSA Details'!I$7:I$218),-1)</f>
        <v>759470</v>
      </c>
      <c r="D11" s="22">
        <f>ROUND(SUMIF('SSA Details'!$A$7:$A$218,'County Summ'!$A11,'SSA Details'!J$7:J$218),-1)</f>
        <v>190740</v>
      </c>
      <c r="E11" s="23">
        <f t="shared" si="0"/>
        <v>0.33538472358981575</v>
      </c>
      <c r="G11" s="22">
        <f>ROUND(SUMIF('PDA Segment Details'!$A$7:$A$267,'County Summ'!$A11,'PDA Segment Details'!K$7:K$267),-1)</f>
        <v>471560</v>
      </c>
      <c r="H11" s="22">
        <f>ROUND(SUMIF('PDA Segment Details'!$A$7:$A$267,'County Summ'!$A11,'PDA Segment Details'!L$7:L$267),-1)</f>
        <v>633720</v>
      </c>
      <c r="I11" s="22">
        <f>ROUND(SUMIF('PDA Segment Details'!$A$7:$A$267,'County Summ'!$A11,'PDA Segment Details'!M$7:M$267),-1)</f>
        <v>162160</v>
      </c>
      <c r="K11" s="23">
        <f t="shared" si="1"/>
        <v>0.8291602194401463</v>
      </c>
      <c r="L11" s="23">
        <f t="shared" si="2"/>
        <v>0.8344240062148603</v>
      </c>
    </row>
    <row r="12" spans="1:12" ht="12">
      <c r="A12" s="27" t="s">
        <v>17</v>
      </c>
      <c r="B12" s="22">
        <f>ROUND(SUMIF('SSA Details'!$A$7:$A$218,'County Summ'!$A12,'SSA Details'!H$7:H$218),-1)</f>
        <v>345200</v>
      </c>
      <c r="C12" s="22">
        <f>ROUND(SUMIF('SSA Details'!$A$7:$A$218,'County Summ'!$A12,'SSA Details'!I$7:I$218),-1)</f>
        <v>445310</v>
      </c>
      <c r="D12" s="22">
        <f>ROUND(SUMIF('SSA Details'!$A$7:$A$218,'County Summ'!$A12,'SSA Details'!J$7:J$218),-1)</f>
        <v>100110</v>
      </c>
      <c r="E12" s="23">
        <f t="shared" si="0"/>
        <v>0.2900057937427578</v>
      </c>
      <c r="G12" s="22">
        <f>ROUND(SUMIF('PDA Segment Details'!$A$7:$A$267,'County Summ'!$A12,'PDA Segment Details'!K$7:K$267),-1)</f>
        <v>115710</v>
      </c>
      <c r="H12" s="22">
        <f>ROUND(SUMIF('PDA Segment Details'!$A$7:$A$267,'County Summ'!$A12,'PDA Segment Details'!L$7:L$267),-1)</f>
        <v>175510</v>
      </c>
      <c r="I12" s="22">
        <f>ROUND(SUMIF('PDA Segment Details'!$A$7:$A$267,'County Summ'!$A12,'PDA Segment Details'!M$7:M$267),-1)</f>
        <v>59800</v>
      </c>
      <c r="K12" s="23">
        <f t="shared" si="1"/>
        <v>0.33519698725376595</v>
      </c>
      <c r="L12" s="23">
        <f t="shared" si="2"/>
        <v>0.3941299319575127</v>
      </c>
    </row>
    <row r="13" spans="1:12" ht="12">
      <c r="A13" s="27" t="s">
        <v>19</v>
      </c>
      <c r="B13" s="22">
        <f>ROUND(SUMIF('SSA Details'!$A$7:$A$218,'County Summ'!$A13,'SSA Details'!H$7:H$218),-1)</f>
        <v>926260</v>
      </c>
      <c r="C13" s="22">
        <f>ROUND(SUMIF('SSA Details'!$A$7:$A$218,'County Summ'!$A13,'SSA Details'!I$7:I$218),-1)</f>
        <v>1229800</v>
      </c>
      <c r="D13" s="22">
        <f>ROUND(SUMIF('SSA Details'!$A$7:$A$218,'County Summ'!$A13,'SSA Details'!J$7:J$218),-1)</f>
        <v>303530</v>
      </c>
      <c r="E13" s="23">
        <f t="shared" si="0"/>
        <v>0.32769416794420575</v>
      </c>
      <c r="G13" s="22">
        <f>ROUND(SUMIF('PDA Segment Details'!$A$7:$A$267,'County Summ'!$A13,'PDA Segment Details'!K$7:K$267),-1)</f>
        <v>449180</v>
      </c>
      <c r="H13" s="22">
        <f>ROUND(SUMIF('PDA Segment Details'!$A$7:$A$267,'County Summ'!$A13,'PDA Segment Details'!L$7:L$267),-1)</f>
        <v>663490</v>
      </c>
      <c r="I13" s="22">
        <f>ROUND(SUMIF('PDA Segment Details'!$A$7:$A$267,'County Summ'!$A13,'PDA Segment Details'!M$7:M$267),-1)</f>
        <v>214310</v>
      </c>
      <c r="K13" s="23">
        <f t="shared" si="1"/>
        <v>0.4849394338522661</v>
      </c>
      <c r="L13" s="23">
        <f t="shared" si="2"/>
        <v>0.5395104895104895</v>
      </c>
    </row>
    <row r="14" spans="1:12" ht="12">
      <c r="A14" s="27" t="s">
        <v>21</v>
      </c>
      <c r="B14" s="22">
        <f>ROUND(SUMIF('SSA Details'!$A$7:$A$218,'County Summ'!$A14,'SSA Details'!H$7:H$218),-1)</f>
        <v>132350</v>
      </c>
      <c r="C14" s="22">
        <f>ROUND(SUMIF('SSA Details'!$A$7:$A$218,'County Summ'!$A14,'SSA Details'!I$7:I$218),-1)</f>
        <v>179900</v>
      </c>
      <c r="D14" s="22">
        <f>ROUND(SUMIF('SSA Details'!$A$7:$A$218,'County Summ'!$A14,'SSA Details'!J$7:J$218),-1)</f>
        <v>47560</v>
      </c>
      <c r="E14" s="23">
        <f t="shared" si="0"/>
        <v>0.3593502077823952</v>
      </c>
      <c r="G14" s="22">
        <f>ROUND(SUMIF('PDA Segment Details'!$A$7:$A$267,'County Summ'!$A14,'PDA Segment Details'!K$7:K$267),-1)</f>
        <v>25330</v>
      </c>
      <c r="H14" s="22">
        <f>ROUND(SUMIF('PDA Segment Details'!$A$7:$A$267,'County Summ'!$A14,'PDA Segment Details'!L$7:L$267),-1)</f>
        <v>41240</v>
      </c>
      <c r="I14" s="22">
        <f>ROUND(SUMIF('PDA Segment Details'!$A$7:$A$267,'County Summ'!$A14,'PDA Segment Details'!M$7:M$267),-1)</f>
        <v>15920</v>
      </c>
      <c r="K14" s="23">
        <f t="shared" si="1"/>
        <v>0.19138647525500566</v>
      </c>
      <c r="L14" s="23">
        <f t="shared" si="2"/>
        <v>0.2292384658143413</v>
      </c>
    </row>
    <row r="15" spans="1:12" ht="12">
      <c r="A15" s="27" t="s">
        <v>23</v>
      </c>
      <c r="B15" s="22">
        <f>ROUND(SUMIF('SSA Details'!$A$7:$A$218,'County Summ'!$A15,'SSA Details'!H$7:H$218),-1)</f>
        <v>192010</v>
      </c>
      <c r="C15" s="22">
        <f>ROUND(SUMIF('SSA Details'!$A$7:$A$218,'County Summ'!$A15,'SSA Details'!I$7:I$218),-1)</f>
        <v>257450</v>
      </c>
      <c r="D15" s="22">
        <f>ROUND(SUMIF('SSA Details'!$A$7:$A$218,'County Summ'!$A15,'SSA Details'!J$7:J$218),-1)</f>
        <v>65430</v>
      </c>
      <c r="E15" s="23">
        <f t="shared" si="0"/>
        <v>0.3407635019009427</v>
      </c>
      <c r="G15" s="22">
        <f>ROUND(SUMIF('PDA Segment Details'!$A$7:$A$267,'County Summ'!$A15,'PDA Segment Details'!K$7:K$267),-1)</f>
        <v>64830</v>
      </c>
      <c r="H15" s="22">
        <f>ROUND(SUMIF('PDA Segment Details'!$A$7:$A$267,'County Summ'!$A15,'PDA Segment Details'!L$7:L$267),-1)</f>
        <v>95870</v>
      </c>
      <c r="I15" s="22">
        <f>ROUND(SUMIF('PDA Segment Details'!$A$7:$A$267,'County Summ'!$A15,'PDA Segment Details'!M$7:M$267),-1)</f>
        <v>31040</v>
      </c>
      <c r="K15" s="23">
        <f t="shared" si="1"/>
        <v>0.33763866465288267</v>
      </c>
      <c r="L15" s="23">
        <f t="shared" si="2"/>
        <v>0.3723829869877646</v>
      </c>
    </row>
    <row r="16" spans="1:12" ht="12">
      <c r="A16" s="27"/>
      <c r="B16" s="22"/>
      <c r="C16" s="22"/>
      <c r="D16" s="22"/>
      <c r="E16" s="23"/>
      <c r="G16" s="22"/>
      <c r="H16" s="22"/>
      <c r="I16" s="22"/>
      <c r="K16" s="23"/>
      <c r="L16" s="23"/>
    </row>
    <row r="17" spans="1:12" ht="12">
      <c r="A17" s="27" t="s">
        <v>579</v>
      </c>
      <c r="B17" s="22">
        <f>ROUND('SSA Details'!H220,-1)</f>
        <v>3385300</v>
      </c>
      <c r="C17" s="22">
        <f>ROUND('SSA Details'!I220,-1)</f>
        <v>4505220</v>
      </c>
      <c r="D17" s="22">
        <f>ROUND('SSA Details'!J220,-1)</f>
        <v>1119920</v>
      </c>
      <c r="E17" s="23">
        <f>D17/B17</f>
        <v>0.3308185389773432</v>
      </c>
      <c r="G17" s="22">
        <f>ROUND('PDA Segment Details'!K269,-1)</f>
        <v>1579930</v>
      </c>
      <c r="H17" s="22">
        <f>ROUND('PDA Segment Details'!L269,-1)</f>
        <v>2315180</v>
      </c>
      <c r="I17" s="22">
        <f>ROUND('PDA Segment Details'!M269,-1)</f>
        <v>735250</v>
      </c>
      <c r="K17" s="23">
        <f>G17/B17</f>
        <v>0.46670309869140103</v>
      </c>
      <c r="L17" s="23">
        <f>H17/C17</f>
        <v>0.513888333977031</v>
      </c>
    </row>
  </sheetData>
  <sheetProtection/>
  <conditionalFormatting sqref="G7:I16">
    <cfRule type="cellIs" priority="1" dxfId="0" operator="equal" stopIfTrue="1">
      <formula>0</formula>
    </cfRule>
  </conditionalFormatting>
  <printOptions/>
  <pageMargins left="0.41" right="0.37" top="1" bottom="1" header="0.5" footer="0.5"/>
  <pageSetup horizontalDpi="600" verticalDpi="600" orientation="portrait" scale="92" r:id="rId1"/>
  <headerFooter alignWithMargins="0">
    <oddHeader>&amp;CDraft Preferred Scenario of the Sustainable Communities Strategy (Jobs-Housing Connection Strategy),  adopted and released by ABAG Executive Board and MTC on May 17,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4.57421875" style="2" customWidth="1"/>
    <col min="5" max="5" width="6.140625" style="0" customWidth="1"/>
    <col min="6" max="6" width="1.421875" style="0" customWidth="1"/>
    <col min="10" max="10" width="1.421875" style="0" customWidth="1"/>
    <col min="11" max="11" width="10.57421875" style="0" customWidth="1"/>
    <col min="12" max="12" width="11.00390625" style="0" customWidth="1"/>
    <col min="13" max="13" width="3.57421875" style="1" hidden="1" customWidth="1"/>
    <col min="14" max="14" width="2.8515625" style="0" customWidth="1"/>
  </cols>
  <sheetData>
    <row r="1" ht="12.75">
      <c r="A1" s="80" t="s">
        <v>612</v>
      </c>
    </row>
    <row r="3" spans="2:13" ht="12.75">
      <c r="B3" s="3" t="s">
        <v>0</v>
      </c>
      <c r="C3" s="4"/>
      <c r="D3" s="4"/>
      <c r="E3" s="5"/>
      <c r="G3" s="3" t="s">
        <v>1</v>
      </c>
      <c r="H3" s="6"/>
      <c r="I3" s="6"/>
      <c r="K3" s="3" t="s">
        <v>2</v>
      </c>
      <c r="L3" s="6"/>
      <c r="M3" s="7"/>
    </row>
    <row r="4" spans="2:13" ht="12.75">
      <c r="B4" s="8">
        <v>2010</v>
      </c>
      <c r="C4" s="9">
        <v>2040</v>
      </c>
      <c r="D4" s="10" t="s">
        <v>3</v>
      </c>
      <c r="E4" s="11"/>
      <c r="G4" s="12">
        <v>2010</v>
      </c>
      <c r="H4" s="12">
        <v>2040</v>
      </c>
      <c r="I4" s="14" t="s">
        <v>3</v>
      </c>
      <c r="K4" s="12">
        <v>2010</v>
      </c>
      <c r="L4" s="12">
        <v>2040</v>
      </c>
      <c r="M4" s="13"/>
    </row>
    <row r="5" spans="1:12" ht="12.75">
      <c r="A5" s="46" t="s">
        <v>4</v>
      </c>
      <c r="B5" s="15"/>
      <c r="C5" s="16"/>
      <c r="D5" s="17"/>
      <c r="E5" s="18" t="s">
        <v>5</v>
      </c>
      <c r="G5" s="15"/>
      <c r="H5" s="19"/>
      <c r="I5" s="15"/>
      <c r="K5" s="15"/>
      <c r="L5" s="15"/>
    </row>
    <row r="6" ht="12">
      <c r="A6" s="20"/>
    </row>
    <row r="7" spans="1:13" ht="12">
      <c r="A7" s="21" t="s">
        <v>7</v>
      </c>
      <c r="B7" s="22">
        <f>ROUND(SUMIF('SSA Details'!$C$7:$C$218,Jurisdiction!$A7,'SSA Details'!H$7:H$218),-1)</f>
        <v>24030</v>
      </c>
      <c r="C7" s="22">
        <f>ROUND(SUMIF('SSA Details'!$C$7:$C$218,Jurisdiction!$A7,'SSA Details'!I$7:I$218),-1)</f>
        <v>33180</v>
      </c>
      <c r="D7" s="22">
        <f>ROUND(SUMIF('SSA Details'!$C$7:$C$218,Jurisdiction!$A7,'SSA Details'!J$7:J$218),-1)</f>
        <v>9150</v>
      </c>
      <c r="E7" s="23">
        <f>D7/B7</f>
        <v>0.3807740324594257</v>
      </c>
      <c r="G7" s="22">
        <f>ROUND(SUMIF('PDA Segment Details'!$I$7:$I$267,Jurisdiction!$A7,'PDA Segment Details'!K$7:K$267),-1)</f>
        <v>3650</v>
      </c>
      <c r="H7" s="22">
        <f>ROUND(SUMIF('PDA Segment Details'!$I$7:$I$267,Jurisdiction!$A7,'PDA Segment Details'!L$7:L$267),-1)</f>
        <v>11850</v>
      </c>
      <c r="I7" s="22">
        <f>ROUND(SUMIF('PDA Segment Details'!$I$7:$I$267,Jurisdiction!$A7,'PDA Segment Details'!M$7:M$267),-1)</f>
        <v>8200</v>
      </c>
      <c r="K7" s="81">
        <f>SUMIF('PDA Segment Details'!$I$7:$I$267,Jurisdiction!$A7,'PDA Segment Details'!K$7:K$267)/SUMIF('SSA Details'!$C$7:$C$218,Jurisdiction!$A7,'SSA Details'!H$7:H$218)</f>
        <v>0.15196525907383146</v>
      </c>
      <c r="L7" s="81">
        <f>SUMIF('PDA Segment Details'!$I$7:$I$267,Jurisdiction!$A7,'PDA Segment Details'!L$7:L$267)/SUMIF('SSA Details'!$C$7:$C$218,Jurisdiction!$A7,'SSA Details'!I$7:I$218)</f>
        <v>0.35717109925263135</v>
      </c>
      <c r="M7" s="24"/>
    </row>
    <row r="8" spans="1:13" ht="12">
      <c r="A8" s="21" t="s">
        <v>8</v>
      </c>
      <c r="B8" s="22">
        <f>ROUND(SUMIF('SSA Details'!$C$7:$C$218,Jurisdiction!$A8,'SSA Details'!H$7:H$218),-1)</f>
        <v>4210</v>
      </c>
      <c r="C8" s="22">
        <f>ROUND(SUMIF('SSA Details'!$C$7:$C$218,Jurisdiction!$A8,'SSA Details'!I$7:I$218),-1)</f>
        <v>5610</v>
      </c>
      <c r="D8" s="22">
        <f>ROUND(SUMIF('SSA Details'!$C$7:$C$218,Jurisdiction!$A8,'SSA Details'!J$7:J$218),-1)</f>
        <v>1400</v>
      </c>
      <c r="E8" s="23">
        <f aca="true" t="shared" si="0" ref="E8:E21">D8/B8</f>
        <v>0.332541567695962</v>
      </c>
      <c r="G8" s="22">
        <f>ROUND(SUMIF('PDA Segment Details'!$I$7:$I$267,Jurisdiction!$A8,'PDA Segment Details'!K$7:K$267),-1)</f>
        <v>1910</v>
      </c>
      <c r="H8" s="22">
        <f>ROUND(SUMIF('PDA Segment Details'!$I$7:$I$267,Jurisdiction!$A8,'PDA Segment Details'!L$7:L$267),-1)</f>
        <v>2430</v>
      </c>
      <c r="I8" s="22">
        <f>ROUND(SUMIF('PDA Segment Details'!$I$7:$I$267,Jurisdiction!$A8,'PDA Segment Details'!M$7:M$267),-1)</f>
        <v>520</v>
      </c>
      <c r="K8" s="81">
        <f>SUMIF('PDA Segment Details'!$I$7:$I$267,Jurisdiction!$A8,'PDA Segment Details'!K$7:K$267)/SUMIF('SSA Details'!$C$7:$C$218,Jurisdiction!$A8,'SSA Details'!H$7:H$218)</f>
        <v>0.4529766158039227</v>
      </c>
      <c r="L8" s="81">
        <f>SUMIF('PDA Segment Details'!$I$7:$I$267,Jurisdiction!$A8,'PDA Segment Details'!L$7:L$267)/SUMIF('SSA Details'!$C$7:$C$218,Jurisdiction!$A8,'SSA Details'!I$7:I$218)</f>
        <v>0.43265129916342066</v>
      </c>
      <c r="M8" s="24"/>
    </row>
    <row r="9" spans="1:13" ht="12">
      <c r="A9" s="21" t="s">
        <v>10</v>
      </c>
      <c r="B9" s="22">
        <f>ROUND(SUMIF('SSA Details'!$C$7:$C$218,Jurisdiction!$A9,'SSA Details'!H$7:H$218),-1)</f>
        <v>77020</v>
      </c>
      <c r="C9" s="22">
        <f>ROUND(SUMIF('SSA Details'!$C$7:$C$218,Jurisdiction!$A9,'SSA Details'!I$7:I$218),-1)</f>
        <v>99220</v>
      </c>
      <c r="D9" s="22">
        <f>ROUND(SUMIF('SSA Details'!$C$7:$C$218,Jurisdiction!$A9,'SSA Details'!J$7:J$218),-1)</f>
        <v>22210</v>
      </c>
      <c r="E9" s="23">
        <f t="shared" si="0"/>
        <v>0.2883666580109063</v>
      </c>
      <c r="G9" s="22">
        <f>ROUND(SUMIF('PDA Segment Details'!$I$7:$I$267,Jurisdiction!$A9,'PDA Segment Details'!K$7:K$267),-1)</f>
        <v>22830</v>
      </c>
      <c r="H9" s="22">
        <f>ROUND(SUMIF('PDA Segment Details'!$I$7:$I$267,Jurisdiction!$A9,'PDA Segment Details'!L$7:L$267),-1)</f>
        <v>32530</v>
      </c>
      <c r="I9" s="22">
        <f>ROUND(SUMIF('PDA Segment Details'!$I$7:$I$267,Jurisdiction!$A9,'PDA Segment Details'!M$7:M$267),-1)</f>
        <v>9700</v>
      </c>
      <c r="K9" s="81">
        <f>SUMIF('PDA Segment Details'!$I$7:$I$267,Jurisdiction!$A9,'PDA Segment Details'!K$7:K$267)/SUMIF('SSA Details'!$C$7:$C$218,Jurisdiction!$A9,'SSA Details'!H$7:H$218)</f>
        <v>0.2963734222122289</v>
      </c>
      <c r="L9" s="81">
        <f>SUMIF('PDA Segment Details'!$I$7:$I$267,Jurisdiction!$A9,'PDA Segment Details'!L$7:L$267)/SUMIF('SSA Details'!$C$7:$C$218,Jurisdiction!$A9,'SSA Details'!I$7:I$218)</f>
        <v>0.3277950924519547</v>
      </c>
      <c r="M9" s="24"/>
    </row>
    <row r="10" spans="1:13" ht="12">
      <c r="A10" s="21" t="s">
        <v>12</v>
      </c>
      <c r="B10" s="22">
        <f>ROUND(SUMIF('SSA Details'!$C$7:$C$218,Jurisdiction!$A10,'SSA Details'!H$7:H$218),-1)</f>
        <v>16760</v>
      </c>
      <c r="C10" s="22">
        <f>ROUND(SUMIF('SSA Details'!$C$7:$C$218,Jurisdiction!$A10,'SSA Details'!I$7:I$218),-1)</f>
        <v>29300</v>
      </c>
      <c r="D10" s="22">
        <f>ROUND(SUMIF('SSA Details'!$C$7:$C$218,Jurisdiction!$A10,'SSA Details'!J$7:J$218),-1)</f>
        <v>12540</v>
      </c>
      <c r="E10" s="23">
        <f t="shared" si="0"/>
        <v>0.7482100238663485</v>
      </c>
      <c r="G10" s="22">
        <f>ROUND(SUMIF('PDA Segment Details'!$I$7:$I$267,Jurisdiction!$A10,'PDA Segment Details'!K$7:K$267),-1)</f>
        <v>4750</v>
      </c>
      <c r="H10" s="22">
        <f>ROUND(SUMIF('PDA Segment Details'!$I$7:$I$267,Jurisdiction!$A10,'PDA Segment Details'!L$7:L$267),-1)</f>
        <v>16030</v>
      </c>
      <c r="I10" s="22">
        <f>ROUND(SUMIF('PDA Segment Details'!$I$7:$I$267,Jurisdiction!$A10,'PDA Segment Details'!M$7:M$267),-1)</f>
        <v>11280</v>
      </c>
      <c r="K10" s="81">
        <f>SUMIF('PDA Segment Details'!$I$7:$I$267,Jurisdiction!$A10,'PDA Segment Details'!K$7:K$267)/SUMIF('SSA Details'!$C$7:$C$218,Jurisdiction!$A10,'SSA Details'!H$7:H$218)</f>
        <v>0.28335832013888007</v>
      </c>
      <c r="L10" s="81">
        <f>SUMIF('PDA Segment Details'!$I$7:$I$267,Jurisdiction!$A10,'PDA Segment Details'!L$7:L$267)/SUMIF('SSA Details'!$C$7:$C$218,Jurisdiction!$A10,'SSA Details'!I$7:I$218)</f>
        <v>0.5472235303966266</v>
      </c>
      <c r="M10" s="24"/>
    </row>
    <row r="11" spans="1:13" ht="12">
      <c r="A11" s="21" t="s">
        <v>14</v>
      </c>
      <c r="B11" s="22">
        <f>ROUND(SUMIF('SSA Details'!$C$7:$C$218,Jurisdiction!$A11,'SSA Details'!H$7:H$218),-1)</f>
        <v>16040</v>
      </c>
      <c r="C11" s="22">
        <f>ROUND(SUMIF('SSA Details'!$C$7:$C$218,Jurisdiction!$A11,'SSA Details'!I$7:I$218),-1)</f>
        <v>23580</v>
      </c>
      <c r="D11" s="22">
        <f>ROUND(SUMIF('SSA Details'!$C$7:$C$218,Jurisdiction!$A11,'SSA Details'!J$7:J$218),-1)</f>
        <v>7540</v>
      </c>
      <c r="E11" s="23">
        <f t="shared" si="0"/>
        <v>0.470074812967581</v>
      </c>
      <c r="G11" s="22">
        <f>ROUND(SUMIF('PDA Segment Details'!$I$7:$I$267,Jurisdiction!$A11,'PDA Segment Details'!K$7:K$267),-1)</f>
        <v>11260</v>
      </c>
      <c r="H11" s="22">
        <f>ROUND(SUMIF('PDA Segment Details'!$I$7:$I$267,Jurisdiction!$A11,'PDA Segment Details'!L$7:L$267),-1)</f>
        <v>18420</v>
      </c>
      <c r="I11" s="22">
        <f>ROUND(SUMIF('PDA Segment Details'!$I$7:$I$267,Jurisdiction!$A11,'PDA Segment Details'!M$7:M$267),-1)</f>
        <v>7160</v>
      </c>
      <c r="K11" s="81">
        <f>SUMIF('PDA Segment Details'!$I$7:$I$267,Jurisdiction!$A11,'PDA Segment Details'!K$7:K$267)/SUMIF('SSA Details'!$C$7:$C$218,Jurisdiction!$A11,'SSA Details'!H$7:H$218)</f>
        <v>0.7018519079887306</v>
      </c>
      <c r="L11" s="81">
        <f>SUMIF('PDA Segment Details'!$I$7:$I$267,Jurisdiction!$A11,'PDA Segment Details'!L$7:L$267)/SUMIF('SSA Details'!$C$7:$C$218,Jurisdiction!$A11,'SSA Details'!I$7:I$218)</f>
        <v>0.7812281301073163</v>
      </c>
      <c r="M11" s="24"/>
    </row>
    <row r="12" spans="1:13" ht="12">
      <c r="A12" s="21" t="s">
        <v>16</v>
      </c>
      <c r="B12" s="22">
        <f>ROUND(SUMIF('SSA Details'!$C$7:$C$218,Jurisdiction!$A12,'SSA Details'!H$7:H$218),-1)</f>
        <v>89900</v>
      </c>
      <c r="C12" s="22">
        <f>ROUND(SUMIF('SSA Details'!$C$7:$C$218,Jurisdiction!$A12,'SSA Details'!I$7:I$218),-1)</f>
        <v>119870</v>
      </c>
      <c r="D12" s="22">
        <f>ROUND(SUMIF('SSA Details'!$C$7:$C$218,Jurisdiction!$A12,'SSA Details'!J$7:J$218),-1)</f>
        <v>29970</v>
      </c>
      <c r="E12" s="23">
        <f t="shared" si="0"/>
        <v>0.33337041156840935</v>
      </c>
      <c r="G12" s="22">
        <f>ROUND(SUMIF('PDA Segment Details'!$I$7:$I$267,Jurisdiction!$A12,'PDA Segment Details'!K$7:K$267),-1)</f>
        <v>41100</v>
      </c>
      <c r="H12" s="22">
        <f>ROUND(SUMIF('PDA Segment Details'!$I$7:$I$267,Jurisdiction!$A12,'PDA Segment Details'!L$7:L$267),-1)</f>
        <v>63700</v>
      </c>
      <c r="I12" s="22">
        <f>ROUND(SUMIF('PDA Segment Details'!$I$7:$I$267,Jurisdiction!$A12,'PDA Segment Details'!M$7:M$267),-1)</f>
        <v>22600</v>
      </c>
      <c r="K12" s="81">
        <f>SUMIF('PDA Segment Details'!$I$7:$I$267,Jurisdiction!$A12,'PDA Segment Details'!K$7:K$267)/SUMIF('SSA Details'!$C$7:$C$218,Jurisdiction!$A12,'SSA Details'!H$7:H$218)</f>
        <v>0.45722578495510274</v>
      </c>
      <c r="L12" s="81">
        <f>SUMIF('PDA Segment Details'!$I$7:$I$267,Jurisdiction!$A12,'PDA Segment Details'!L$7:L$267)/SUMIF('SSA Details'!$C$7:$C$218,Jurisdiction!$A12,'SSA Details'!I$7:I$218)</f>
        <v>0.5314588127182132</v>
      </c>
      <c r="M12" s="24"/>
    </row>
    <row r="13" spans="1:13" ht="12">
      <c r="A13" s="21" t="s">
        <v>18</v>
      </c>
      <c r="B13" s="22">
        <f>ROUND(SUMIF('SSA Details'!$C$7:$C$218,Jurisdiction!$A13,'SSA Details'!H$7:H$218),-1)</f>
        <v>69100</v>
      </c>
      <c r="C13" s="22">
        <f>ROUND(SUMIF('SSA Details'!$C$7:$C$218,Jurisdiction!$A13,'SSA Details'!I$7:I$218),-1)</f>
        <v>89900</v>
      </c>
      <c r="D13" s="22">
        <f>ROUND(SUMIF('SSA Details'!$C$7:$C$218,Jurisdiction!$A13,'SSA Details'!J$7:J$218),-1)</f>
        <v>20800</v>
      </c>
      <c r="E13" s="23">
        <f t="shared" si="0"/>
        <v>0.30101302460202606</v>
      </c>
      <c r="G13" s="22">
        <f>ROUND(SUMIF('PDA Segment Details'!$I$7:$I$267,Jurisdiction!$A13,'PDA Segment Details'!K$7:K$267),-1)</f>
        <v>11290</v>
      </c>
      <c r="H13" s="22">
        <f>ROUND(SUMIF('PDA Segment Details'!$I$7:$I$267,Jurisdiction!$A13,'PDA Segment Details'!L$7:L$267),-1)</f>
        <v>18240</v>
      </c>
      <c r="I13" s="22">
        <f>ROUND(SUMIF('PDA Segment Details'!$I$7:$I$267,Jurisdiction!$A13,'PDA Segment Details'!M$7:M$267),-1)</f>
        <v>6950</v>
      </c>
      <c r="K13" s="81">
        <f>SUMIF('PDA Segment Details'!$I$7:$I$267,Jurisdiction!$A13,'PDA Segment Details'!K$7:K$267)/SUMIF('SSA Details'!$C$7:$C$218,Jurisdiction!$A13,'SSA Details'!H$7:H$218)</f>
        <v>0.1633297216429095</v>
      </c>
      <c r="L13" s="81">
        <f>SUMIF('PDA Segment Details'!$I$7:$I$267,Jurisdiction!$A13,'PDA Segment Details'!L$7:L$267)/SUMIF('SSA Details'!$C$7:$C$218,Jurisdiction!$A13,'SSA Details'!I$7:I$218)</f>
        <v>0.2029108506231869</v>
      </c>
      <c r="M13" s="24"/>
    </row>
    <row r="14" spans="1:13" ht="12">
      <c r="A14" s="21" t="s">
        <v>20</v>
      </c>
      <c r="B14" s="22">
        <f>ROUND(SUMIF('SSA Details'!$C$7:$C$218,Jurisdiction!$A14,'SSA Details'!H$7:H$218),-1)</f>
        <v>38370</v>
      </c>
      <c r="C14" s="22">
        <f>ROUND(SUMIF('SSA Details'!$C$7:$C$218,Jurisdiction!$A14,'SSA Details'!I$7:I$218),-1)</f>
        <v>51620</v>
      </c>
      <c r="D14" s="22">
        <f>ROUND(SUMIF('SSA Details'!$C$7:$C$218,Jurisdiction!$A14,'SSA Details'!J$7:J$218),-1)</f>
        <v>13250</v>
      </c>
      <c r="E14" s="23">
        <f t="shared" si="0"/>
        <v>0.345321866041178</v>
      </c>
      <c r="G14" s="22">
        <f>ROUND(SUMIF('PDA Segment Details'!$I$7:$I$267,Jurisdiction!$A14,'PDA Segment Details'!K$7:K$267),-1)</f>
        <v>14530</v>
      </c>
      <c r="H14" s="22">
        <f>ROUND(SUMIF('PDA Segment Details'!$I$7:$I$267,Jurisdiction!$A14,'PDA Segment Details'!L$7:L$267),-1)</f>
        <v>21860</v>
      </c>
      <c r="I14" s="22">
        <f>ROUND(SUMIF('PDA Segment Details'!$I$7:$I$267,Jurisdiction!$A14,'PDA Segment Details'!M$7:M$267),-1)</f>
        <v>7340</v>
      </c>
      <c r="K14" s="81">
        <f>SUMIF('PDA Segment Details'!$I$7:$I$267,Jurisdiction!$A14,'PDA Segment Details'!K$7:K$267)/SUMIF('SSA Details'!$C$7:$C$218,Jurisdiction!$A14,'SSA Details'!H$7:H$218)</f>
        <v>0.37860314757900587</v>
      </c>
      <c r="L14" s="81">
        <f>SUMIF('PDA Segment Details'!$I$7:$I$267,Jurisdiction!$A14,'PDA Segment Details'!L$7:L$267)/SUMIF('SSA Details'!$C$7:$C$218,Jurisdiction!$A14,'SSA Details'!I$7:I$218)</f>
        <v>0.42357308810963695</v>
      </c>
      <c r="M14" s="24"/>
    </row>
    <row r="15" spans="1:13" ht="12">
      <c r="A15" s="21" t="s">
        <v>22</v>
      </c>
      <c r="B15" s="22">
        <f>ROUND(SUMIF('SSA Details'!$C$7:$C$218,Jurisdiction!$A15,'SSA Details'!H$7:H$218),-1)</f>
        <v>17870</v>
      </c>
      <c r="C15" s="22">
        <f>ROUND(SUMIF('SSA Details'!$C$7:$C$218,Jurisdiction!$A15,'SSA Details'!I$7:I$218),-1)</f>
        <v>23090</v>
      </c>
      <c r="D15" s="22">
        <f>ROUND(SUMIF('SSA Details'!$C$7:$C$218,Jurisdiction!$A15,'SSA Details'!J$7:J$218),-1)</f>
        <v>5210</v>
      </c>
      <c r="E15" s="23">
        <f t="shared" si="0"/>
        <v>0.2915500839395635</v>
      </c>
      <c r="G15" s="22">
        <f>ROUND(SUMIF('PDA Segment Details'!$I$7:$I$267,Jurisdiction!$A15,'PDA Segment Details'!K$7:K$267),-1)</f>
        <v>1040</v>
      </c>
      <c r="H15" s="22">
        <f>ROUND(SUMIF('PDA Segment Details'!$I$7:$I$267,Jurisdiction!$A15,'PDA Segment Details'!L$7:L$267),-1)</f>
        <v>2480</v>
      </c>
      <c r="I15" s="22">
        <f>ROUND(SUMIF('PDA Segment Details'!$I$7:$I$267,Jurisdiction!$A15,'PDA Segment Details'!M$7:M$267),-1)</f>
        <v>1440</v>
      </c>
      <c r="K15" s="81">
        <f>SUMIF('PDA Segment Details'!$I$7:$I$267,Jurisdiction!$A15,'PDA Segment Details'!K$7:K$267)/SUMIF('SSA Details'!$C$7:$C$218,Jurisdiction!$A15,'SSA Details'!H$7:H$218)</f>
        <v>0.05815341041770785</v>
      </c>
      <c r="L15" s="81">
        <f>SUMIF('PDA Segment Details'!$I$7:$I$267,Jurisdiction!$A15,'PDA Segment Details'!L$7:L$267)/SUMIF('SSA Details'!$C$7:$C$218,Jurisdiction!$A15,'SSA Details'!I$7:I$218)</f>
        <v>0.10759514994082979</v>
      </c>
      <c r="M15" s="24"/>
    </row>
    <row r="16" spans="1:13" ht="12">
      <c r="A16" s="21" t="s">
        <v>24</v>
      </c>
      <c r="B16" s="22">
        <f>ROUND(SUMIF('SSA Details'!$C$7:$C$218,Jurisdiction!$A16,'SSA Details'!H$7:H$218),-1)</f>
        <v>190250</v>
      </c>
      <c r="C16" s="22">
        <f>ROUND(SUMIF('SSA Details'!$C$7:$C$218,Jurisdiction!$A16,'SSA Details'!I$7:I$218),-1)</f>
        <v>275490</v>
      </c>
      <c r="D16" s="22">
        <f>ROUND(SUMIF('SSA Details'!$C$7:$C$218,Jurisdiction!$A16,'SSA Details'!J$7:J$218),-1)</f>
        <v>85240</v>
      </c>
      <c r="E16" s="23">
        <f t="shared" si="0"/>
        <v>0.44804204993429697</v>
      </c>
      <c r="G16" s="22">
        <f>ROUND(SUMIF('PDA Segment Details'!$I$7:$I$267,Jurisdiction!$A16,'PDA Segment Details'!K$7:K$267),-1)</f>
        <v>156420</v>
      </c>
      <c r="H16" s="22">
        <f>ROUND(SUMIF('PDA Segment Details'!$I$7:$I$267,Jurisdiction!$A16,'PDA Segment Details'!L$7:L$267),-1)</f>
        <v>230550</v>
      </c>
      <c r="I16" s="22">
        <f>ROUND(SUMIF('PDA Segment Details'!$I$7:$I$267,Jurisdiction!$A16,'PDA Segment Details'!M$7:M$267),-1)</f>
        <v>74140</v>
      </c>
      <c r="K16" s="81">
        <f>SUMIF('PDA Segment Details'!$I$7:$I$267,Jurisdiction!$A16,'PDA Segment Details'!K$7:K$267)/SUMIF('SSA Details'!$C$7:$C$218,Jurisdiction!$A16,'SSA Details'!H$7:H$218)</f>
        <v>0.8221661685959359</v>
      </c>
      <c r="L16" s="81">
        <f>SUMIF('PDA Segment Details'!$I$7:$I$267,Jurisdiction!$A16,'PDA Segment Details'!L$7:L$267)/SUMIF('SSA Details'!$C$7:$C$218,Jurisdiction!$A16,'SSA Details'!I$7:I$218)</f>
        <v>0.8368809222842135</v>
      </c>
      <c r="M16" s="24"/>
    </row>
    <row r="17" spans="1:13" ht="12">
      <c r="A17" s="21" t="s">
        <v>25</v>
      </c>
      <c r="B17" s="22">
        <f>ROUND(SUMIF('SSA Details'!$C$7:$C$218,Jurisdiction!$A17,'SSA Details'!H$7:H$218),-1)</f>
        <v>1930</v>
      </c>
      <c r="C17" s="22">
        <f>ROUND(SUMIF('SSA Details'!$C$7:$C$218,Jurisdiction!$A17,'SSA Details'!I$7:I$218),-1)</f>
        <v>2410</v>
      </c>
      <c r="D17" s="22">
        <f>ROUND(SUMIF('SSA Details'!$C$7:$C$218,Jurisdiction!$A17,'SSA Details'!J$7:J$218),-1)</f>
        <v>480</v>
      </c>
      <c r="E17" s="23">
        <f t="shared" si="0"/>
        <v>0.24870466321243523</v>
      </c>
      <c r="G17" s="22">
        <f>ROUND(SUMIF('PDA Segment Details'!$I$7:$I$267,Jurisdiction!$A17,'PDA Segment Details'!K$7:K$267),-1)</f>
        <v>0</v>
      </c>
      <c r="H17" s="22">
        <f>ROUND(SUMIF('PDA Segment Details'!$I$7:$I$267,Jurisdiction!$A17,'PDA Segment Details'!L$7:L$267),-1)</f>
        <v>0</v>
      </c>
      <c r="I17" s="22">
        <f>ROUND(SUMIF('PDA Segment Details'!$I$7:$I$267,Jurisdiction!$A17,'PDA Segment Details'!M$7:M$267),-1)</f>
        <v>0</v>
      </c>
      <c r="K17" s="81">
        <f>SUMIF('PDA Segment Details'!$I$7:$I$267,Jurisdiction!$A17,'PDA Segment Details'!K$7:K$267)/SUMIF('SSA Details'!$C$7:$C$218,Jurisdiction!$A17,'SSA Details'!H$7:H$218)</f>
        <v>0</v>
      </c>
      <c r="L17" s="81">
        <f>SUMIF('PDA Segment Details'!$I$7:$I$267,Jurisdiction!$A17,'PDA Segment Details'!L$7:L$267)/SUMIF('SSA Details'!$C$7:$C$218,Jurisdiction!$A17,'SSA Details'!I$7:I$218)</f>
        <v>0</v>
      </c>
      <c r="M17" s="24"/>
    </row>
    <row r="18" spans="1:13" ht="12">
      <c r="A18" s="25" t="s">
        <v>27</v>
      </c>
      <c r="B18" s="22">
        <f>ROUND(SUMIF('SSA Details'!$C$7:$C$218,Jurisdiction!$A18,'SSA Details'!H$7:H$218),-1)</f>
        <v>54230</v>
      </c>
      <c r="C18" s="22">
        <f>ROUND(SUMIF('SSA Details'!$C$7:$C$218,Jurisdiction!$A18,'SSA Details'!I$7:I$218),-1)</f>
        <v>69520</v>
      </c>
      <c r="D18" s="22">
        <f>ROUND(SUMIF('SSA Details'!$C$7:$C$218,Jurisdiction!$A18,'SSA Details'!J$7:J$218),-1)</f>
        <v>15300</v>
      </c>
      <c r="E18" s="23">
        <f t="shared" si="0"/>
        <v>0.28213166144200624</v>
      </c>
      <c r="G18" s="22">
        <f>ROUND(SUMIF('PDA Segment Details'!$I$7:$I$267,Jurisdiction!$A18,'PDA Segment Details'!K$7:K$267),-1)</f>
        <v>9910</v>
      </c>
      <c r="H18" s="22">
        <f>ROUND(SUMIF('PDA Segment Details'!$I$7:$I$267,Jurisdiction!$A18,'PDA Segment Details'!L$7:L$267),-1)</f>
        <v>15320</v>
      </c>
      <c r="I18" s="22">
        <f>ROUND(SUMIF('PDA Segment Details'!$I$7:$I$267,Jurisdiction!$A18,'PDA Segment Details'!M$7:M$267),-1)</f>
        <v>5410</v>
      </c>
      <c r="K18" s="81">
        <f>SUMIF('PDA Segment Details'!$I$7:$I$267,Jurisdiction!$A18,'PDA Segment Details'!K$7:K$267)/SUMIF('SSA Details'!$C$7:$C$218,Jurisdiction!$A18,'SSA Details'!H$7:H$218)</f>
        <v>0.1827569309950024</v>
      </c>
      <c r="L18" s="81">
        <f>SUMIF('PDA Segment Details'!$I$7:$I$267,Jurisdiction!$A18,'PDA Segment Details'!L$7:L$267)/SUMIF('SSA Details'!$C$7:$C$218,Jurisdiction!$A18,'SSA Details'!I$7:I$218)</f>
        <v>0.22038071628016012</v>
      </c>
      <c r="M18" s="24"/>
    </row>
    <row r="19" spans="1:13" ht="12">
      <c r="A19" s="21" t="s">
        <v>28</v>
      </c>
      <c r="B19" s="22">
        <f>ROUND(SUMIF('SSA Details'!$C$7:$C$218,Jurisdiction!$A19,'SSA Details'!H$7:H$218),-1)</f>
        <v>39900</v>
      </c>
      <c r="C19" s="22">
        <f>ROUND(SUMIF('SSA Details'!$C$7:$C$218,Jurisdiction!$A19,'SSA Details'!I$7:I$218),-1)</f>
        <v>52830</v>
      </c>
      <c r="D19" s="22">
        <f>ROUND(SUMIF('SSA Details'!$C$7:$C$218,Jurisdiction!$A19,'SSA Details'!J$7:J$218),-1)</f>
        <v>12930</v>
      </c>
      <c r="E19" s="23">
        <f t="shared" si="0"/>
        <v>0.3240601503759398</v>
      </c>
      <c r="G19" s="22">
        <f>ROUND(SUMIF('PDA Segment Details'!$I$7:$I$267,Jurisdiction!$A19,'PDA Segment Details'!K$7:K$267),-1)</f>
        <v>13220</v>
      </c>
      <c r="H19" s="22">
        <f>ROUND(SUMIF('PDA Segment Details'!$I$7:$I$267,Jurisdiction!$A19,'PDA Segment Details'!L$7:L$267),-1)</f>
        <v>21200</v>
      </c>
      <c r="I19" s="22">
        <f>ROUND(SUMIF('PDA Segment Details'!$I$7:$I$267,Jurisdiction!$A19,'PDA Segment Details'!M$7:M$267),-1)</f>
        <v>7980</v>
      </c>
      <c r="K19" s="81">
        <f>SUMIF('PDA Segment Details'!$I$7:$I$267,Jurisdiction!$A19,'PDA Segment Details'!K$7:K$267)/SUMIF('SSA Details'!$C$7:$C$218,Jurisdiction!$A19,'SSA Details'!H$7:H$218)</f>
        <v>0.33129400215810245</v>
      </c>
      <c r="L19" s="81">
        <f>SUMIF('PDA Segment Details'!$I$7:$I$267,Jurisdiction!$A19,'PDA Segment Details'!L$7:L$267)/SUMIF('SSA Details'!$C$7:$C$218,Jurisdiction!$A19,'SSA Details'!I$7:I$218)</f>
        <v>0.4013123574308317</v>
      </c>
      <c r="M19" s="24"/>
    </row>
    <row r="20" spans="1:13" ht="12">
      <c r="A20" s="25" t="s">
        <v>29</v>
      </c>
      <c r="B20" s="22">
        <f>ROUND(SUMIF('SSA Details'!$C$7:$C$218,Jurisdiction!$A20,'SSA Details'!H$7:H$218),-1)</f>
        <v>20560</v>
      </c>
      <c r="C20" s="22">
        <f>ROUND(SUMIF('SSA Details'!$C$7:$C$218,Jurisdiction!$A20,'SSA Details'!I$7:I$218),-1)</f>
        <v>25650</v>
      </c>
      <c r="D20" s="22">
        <f>ROUND(SUMIF('SSA Details'!$C$7:$C$218,Jurisdiction!$A20,'SSA Details'!J$7:J$218),-1)</f>
        <v>5100</v>
      </c>
      <c r="E20" s="23">
        <f t="shared" si="0"/>
        <v>0.2480544747081712</v>
      </c>
      <c r="G20" s="22">
        <f>ROUND(SUMIF('PDA Segment Details'!$I$7:$I$267,Jurisdiction!$A20,'PDA Segment Details'!K$7:K$267),-1)</f>
        <v>340</v>
      </c>
      <c r="H20" s="22">
        <f>ROUND(SUMIF('PDA Segment Details'!$I$7:$I$267,Jurisdiction!$A20,'PDA Segment Details'!L$7:L$267),-1)</f>
        <v>2810</v>
      </c>
      <c r="I20" s="22">
        <f>ROUND(SUMIF('PDA Segment Details'!$I$7:$I$267,Jurisdiction!$A20,'PDA Segment Details'!M$7:M$267),-1)</f>
        <v>2460</v>
      </c>
      <c r="K20" s="81">
        <f>SUMIF('PDA Segment Details'!$I$7:$I$267,Jurisdiction!$A20,'PDA Segment Details'!K$7:K$267)/SUMIF('SSA Details'!$C$7:$C$218,Jurisdiction!$A20,'SSA Details'!H$7:H$218)</f>
        <v>0.016664255468442427</v>
      </c>
      <c r="L20" s="81">
        <f>SUMIF('PDA Segment Details'!$I$7:$I$267,Jurisdiction!$A20,'PDA Segment Details'!L$7:L$267)/SUMIF('SSA Details'!$C$7:$C$218,Jurisdiction!$A20,'SSA Details'!I$7:I$218)</f>
        <v>0.10938349102050941</v>
      </c>
      <c r="M20" s="24"/>
    </row>
    <row r="21" spans="1:13" ht="12">
      <c r="A21" s="21" t="s">
        <v>30</v>
      </c>
      <c r="B21" s="22">
        <f>ROUND(SUMIF('SSA Details'!$C$7:$C$218,Jurisdiction!$A21,'SSA Details'!H$7:H$218),-1)</f>
        <v>34270</v>
      </c>
      <c r="C21" s="22">
        <f>ROUND(SUMIF('SSA Details'!$C$7:$C$218,Jurisdiction!$A21,'SSA Details'!I$7:I$218),-1)</f>
        <v>46350</v>
      </c>
      <c r="D21" s="22">
        <f>ROUND(SUMIF('SSA Details'!$C$7:$C$218,Jurisdiction!$A21,'SSA Details'!J$7:J$218),-1)</f>
        <v>12080</v>
      </c>
      <c r="E21" s="23">
        <f t="shared" si="0"/>
        <v>0.3524948934928509</v>
      </c>
      <c r="G21" s="22">
        <f>ROUND(SUMIF('PDA Segment Details'!$I$7:$I$267,Jurisdiction!$A21,'PDA Segment Details'!K$7:K$267),-1)</f>
        <v>15490</v>
      </c>
      <c r="H21" s="22">
        <f>ROUND(SUMIF('PDA Segment Details'!$I$7:$I$267,Jurisdiction!$A21,'PDA Segment Details'!L$7:L$267),-1)</f>
        <v>24360</v>
      </c>
      <c r="I21" s="22">
        <f>ROUND(SUMIF('PDA Segment Details'!$I$7:$I$267,Jurisdiction!$A21,'PDA Segment Details'!M$7:M$267),-1)</f>
        <v>8870</v>
      </c>
      <c r="K21" s="81">
        <f>SUMIF('PDA Segment Details'!$I$7:$I$267,Jurisdiction!$A21,'PDA Segment Details'!K$7:K$267)/SUMIF('SSA Details'!$C$7:$C$218,Jurisdiction!$A21,'SSA Details'!H$7:H$218)</f>
        <v>0.45211615882034006</v>
      </c>
      <c r="L21" s="81">
        <f>SUMIF('PDA Segment Details'!$I$7:$I$267,Jurisdiction!$A21,'PDA Segment Details'!L$7:L$267)/SUMIF('SSA Details'!$C$7:$C$218,Jurisdiction!$A21,'SSA Details'!I$7:I$218)</f>
        <v>0.5256284281465111</v>
      </c>
      <c r="M21" s="24"/>
    </row>
    <row r="22" ht="12">
      <c r="A22" s="21"/>
    </row>
    <row r="23" spans="1:13" ht="12">
      <c r="A23" s="21" t="s">
        <v>31</v>
      </c>
      <c r="B23" s="22">
        <f>ROUND(SUMIF('SSA Details'!$C$7:$C$218,Jurisdiction!$A23,'SSA Details'!H$7:H$218),-1)</f>
        <v>19070</v>
      </c>
      <c r="C23" s="22">
        <f>ROUND(SUMIF('SSA Details'!$C$7:$C$218,Jurisdiction!$A23,'SSA Details'!I$7:I$218),-1)</f>
        <v>25490</v>
      </c>
      <c r="D23" s="22">
        <f>ROUND(SUMIF('SSA Details'!$C$7:$C$218,Jurisdiction!$A23,'SSA Details'!J$7:J$218),-1)</f>
        <v>6420</v>
      </c>
      <c r="E23" s="23">
        <f aca="true" t="shared" si="1" ref="E23:E42">D23/B23</f>
        <v>0.3366544310435239</v>
      </c>
      <c r="G23" s="22">
        <f>ROUND(SUMIF('PDA Segment Details'!$I$7:$I$267,Jurisdiction!$A23,'PDA Segment Details'!K$7:K$267),-1)</f>
        <v>4050</v>
      </c>
      <c r="H23" s="22">
        <f>ROUND(SUMIF('PDA Segment Details'!$I$7:$I$267,Jurisdiction!$A23,'PDA Segment Details'!L$7:L$267),-1)</f>
        <v>7780</v>
      </c>
      <c r="I23" s="22">
        <f>ROUND(SUMIF('PDA Segment Details'!$I$7:$I$267,Jurisdiction!$A23,'PDA Segment Details'!M$7:M$267),-1)</f>
        <v>3730</v>
      </c>
      <c r="K23" s="81">
        <f>SUMIF('PDA Segment Details'!$I$7:$I$267,Jurisdiction!$A23,'PDA Segment Details'!K$7:K$267)/SUMIF('SSA Details'!$C$7:$C$218,Jurisdiction!$A23,'SSA Details'!H$7:H$218)</f>
        <v>0.21216162412661543</v>
      </c>
      <c r="L23" s="81">
        <f>SUMIF('PDA Segment Details'!$I$7:$I$267,Jurisdiction!$A23,'PDA Segment Details'!L$7:L$267)/SUMIF('SSA Details'!$C$7:$C$218,Jurisdiction!$A23,'SSA Details'!I$7:I$218)</f>
        <v>0.30511483674989787</v>
      </c>
      <c r="M23" s="24"/>
    </row>
    <row r="24" spans="1:13" ht="12">
      <c r="A24" s="21" t="s">
        <v>32</v>
      </c>
      <c r="B24" s="22">
        <f>ROUND(SUMIF('SSA Details'!$C$7:$C$218,Jurisdiction!$A24,'SSA Details'!H$7:H$218),-1)</f>
        <v>8650</v>
      </c>
      <c r="C24" s="22">
        <f>ROUND(SUMIF('SSA Details'!$C$7:$C$218,Jurisdiction!$A24,'SSA Details'!I$7:I$218),-1)</f>
        <v>11280</v>
      </c>
      <c r="D24" s="22">
        <f>ROUND(SUMIF('SSA Details'!$C$7:$C$218,Jurisdiction!$A24,'SSA Details'!J$7:J$218),-1)</f>
        <v>2620</v>
      </c>
      <c r="E24" s="23">
        <f t="shared" si="1"/>
        <v>0.30289017341040464</v>
      </c>
      <c r="G24" s="22">
        <f>ROUND(SUMIF('PDA Segment Details'!$I$7:$I$267,Jurisdiction!$A24,'PDA Segment Details'!K$7:K$267),-1)</f>
        <v>0</v>
      </c>
      <c r="H24" s="22">
        <f>ROUND(SUMIF('PDA Segment Details'!$I$7:$I$267,Jurisdiction!$A24,'PDA Segment Details'!L$7:L$267),-1)</f>
        <v>0</v>
      </c>
      <c r="I24" s="22">
        <f>ROUND(SUMIF('PDA Segment Details'!$I$7:$I$267,Jurisdiction!$A24,'PDA Segment Details'!M$7:M$267),-1)</f>
        <v>0</v>
      </c>
      <c r="K24" s="81">
        <f>SUMIF('PDA Segment Details'!$I$7:$I$267,Jurisdiction!$A24,'PDA Segment Details'!K$7:K$267)/SUMIF('SSA Details'!$C$7:$C$218,Jurisdiction!$A24,'SSA Details'!H$7:H$218)</f>
        <v>0</v>
      </c>
      <c r="L24" s="81">
        <f>SUMIF('PDA Segment Details'!$I$7:$I$267,Jurisdiction!$A24,'PDA Segment Details'!L$7:L$267)/SUMIF('SSA Details'!$C$7:$C$218,Jurisdiction!$A24,'SSA Details'!I$7:I$218)</f>
        <v>0</v>
      </c>
      <c r="M24" s="24"/>
    </row>
    <row r="25" spans="1:13" ht="12">
      <c r="A25" s="21" t="s">
        <v>33</v>
      </c>
      <c r="B25" s="22">
        <f>ROUND(SUMIF('SSA Details'!$C$7:$C$218,Jurisdiction!$A25,'SSA Details'!H$7:H$218),-1)</f>
        <v>1540</v>
      </c>
      <c r="C25" s="22">
        <f>ROUND(SUMIF('SSA Details'!$C$7:$C$218,Jurisdiction!$A25,'SSA Details'!I$7:I$218),-1)</f>
        <v>1940</v>
      </c>
      <c r="D25" s="22">
        <f>ROUND(SUMIF('SSA Details'!$C$7:$C$218,Jurisdiction!$A25,'SSA Details'!J$7:J$218),-1)</f>
        <v>400</v>
      </c>
      <c r="E25" s="23">
        <f t="shared" si="1"/>
        <v>0.2597402597402597</v>
      </c>
      <c r="G25" s="22">
        <f>ROUND(SUMIF('PDA Segment Details'!$I$7:$I$267,Jurisdiction!$A25,'PDA Segment Details'!K$7:K$267),-1)</f>
        <v>0</v>
      </c>
      <c r="H25" s="22">
        <f>ROUND(SUMIF('PDA Segment Details'!$I$7:$I$267,Jurisdiction!$A25,'PDA Segment Details'!L$7:L$267),-1)</f>
        <v>0</v>
      </c>
      <c r="I25" s="22">
        <f>ROUND(SUMIF('PDA Segment Details'!$I$7:$I$267,Jurisdiction!$A25,'PDA Segment Details'!M$7:M$267),-1)</f>
        <v>0</v>
      </c>
      <c r="K25" s="81">
        <f>SUMIF('PDA Segment Details'!$I$7:$I$267,Jurisdiction!$A25,'PDA Segment Details'!K$7:K$267)/SUMIF('SSA Details'!$C$7:$C$218,Jurisdiction!$A25,'SSA Details'!H$7:H$218)</f>
        <v>0</v>
      </c>
      <c r="L25" s="81">
        <f>SUMIF('PDA Segment Details'!$I$7:$I$267,Jurisdiction!$A25,'PDA Segment Details'!L$7:L$267)/SUMIF('SSA Details'!$C$7:$C$218,Jurisdiction!$A25,'SSA Details'!I$7:I$218)</f>
        <v>0</v>
      </c>
      <c r="M25" s="24"/>
    </row>
    <row r="26" spans="1:13" ht="12">
      <c r="A26" s="21" t="s">
        <v>34</v>
      </c>
      <c r="B26" s="22">
        <f>ROUND(SUMIF('SSA Details'!$C$7:$C$218,Jurisdiction!$A26,'SSA Details'!H$7:H$218),-1)</f>
        <v>47520</v>
      </c>
      <c r="C26" s="22">
        <f>ROUND(SUMIF('SSA Details'!$C$7:$C$218,Jurisdiction!$A26,'SSA Details'!I$7:I$218),-1)</f>
        <v>69310</v>
      </c>
      <c r="D26" s="22">
        <f>ROUND(SUMIF('SSA Details'!$C$7:$C$218,Jurisdiction!$A26,'SSA Details'!J$7:J$218),-1)</f>
        <v>21790</v>
      </c>
      <c r="E26" s="23">
        <f t="shared" si="1"/>
        <v>0.45854377104377103</v>
      </c>
      <c r="G26" s="22">
        <f>ROUND(SUMIF('PDA Segment Details'!$I$7:$I$267,Jurisdiction!$A26,'PDA Segment Details'!K$7:K$267),-1)</f>
        <v>8010</v>
      </c>
      <c r="H26" s="22">
        <f>ROUND(SUMIF('PDA Segment Details'!$I$7:$I$267,Jurisdiction!$A26,'PDA Segment Details'!L$7:L$267),-1)</f>
        <v>27610</v>
      </c>
      <c r="I26" s="22">
        <f>ROUND(SUMIF('PDA Segment Details'!$I$7:$I$267,Jurisdiction!$A26,'PDA Segment Details'!M$7:M$267),-1)</f>
        <v>19610</v>
      </c>
      <c r="K26" s="81">
        <f>SUMIF('PDA Segment Details'!$I$7:$I$267,Jurisdiction!$A26,'PDA Segment Details'!K$7:K$267)/SUMIF('SSA Details'!$C$7:$C$218,Jurisdiction!$A26,'SSA Details'!H$7:H$218)</f>
        <v>0.1684550602809853</v>
      </c>
      <c r="L26" s="81">
        <f>SUMIF('PDA Segment Details'!$I$7:$I$267,Jurisdiction!$A26,'PDA Segment Details'!L$7:L$267)/SUMIF('SSA Details'!$C$7:$C$218,Jurisdiction!$A26,'SSA Details'!I$7:I$218)</f>
        <v>0.3983945655436895</v>
      </c>
      <c r="M26" s="24"/>
    </row>
    <row r="27" spans="1:13" ht="12">
      <c r="A27" s="21" t="s">
        <v>35</v>
      </c>
      <c r="B27" s="22">
        <f>ROUND(SUMIF('SSA Details'!$C$7:$C$218,Jurisdiction!$A27,'SSA Details'!H$7:H$218),-1)</f>
        <v>13440</v>
      </c>
      <c r="C27" s="22">
        <f>ROUND(SUMIF('SSA Details'!$C$7:$C$218,Jurisdiction!$A27,'SSA Details'!I$7:I$218),-1)</f>
        <v>17600</v>
      </c>
      <c r="D27" s="22">
        <f>ROUND(SUMIF('SSA Details'!$C$7:$C$218,Jurisdiction!$A27,'SSA Details'!J$7:J$218),-1)</f>
        <v>4160</v>
      </c>
      <c r="E27" s="23">
        <f t="shared" si="1"/>
        <v>0.30952380952380953</v>
      </c>
      <c r="G27" s="22">
        <f>ROUND(SUMIF('PDA Segment Details'!$I$7:$I$267,Jurisdiction!$A27,'PDA Segment Details'!K$7:K$267),-1)</f>
        <v>5320</v>
      </c>
      <c r="H27" s="22">
        <f>ROUND(SUMIF('PDA Segment Details'!$I$7:$I$267,Jurisdiction!$A27,'PDA Segment Details'!L$7:L$267),-1)</f>
        <v>7280</v>
      </c>
      <c r="I27" s="22">
        <f>ROUND(SUMIF('PDA Segment Details'!$I$7:$I$267,Jurisdiction!$A27,'PDA Segment Details'!M$7:M$267),-1)</f>
        <v>1960</v>
      </c>
      <c r="K27" s="81">
        <f>SUMIF('PDA Segment Details'!$I$7:$I$267,Jurisdiction!$A27,'PDA Segment Details'!K$7:K$267)/SUMIF('SSA Details'!$C$7:$C$218,Jurisdiction!$A27,'SSA Details'!H$7:H$218)</f>
        <v>0.39551660132629124</v>
      </c>
      <c r="L27" s="81">
        <f>SUMIF('PDA Segment Details'!$I$7:$I$267,Jurisdiction!$A27,'PDA Segment Details'!L$7:L$267)/SUMIF('SSA Details'!$C$7:$C$218,Jurisdiction!$A27,'SSA Details'!I$7:I$218)</f>
        <v>0.41372361465094987</v>
      </c>
      <c r="M27" s="24"/>
    </row>
    <row r="28" spans="1:13" ht="12">
      <c r="A28" s="21" t="s">
        <v>36</v>
      </c>
      <c r="B28" s="22">
        <f>ROUND(SUMIF('SSA Details'!$C$7:$C$218,Jurisdiction!$A28,'SSA Details'!H$7:H$218),-1)</f>
        <v>5880</v>
      </c>
      <c r="C28" s="22">
        <f>ROUND(SUMIF('SSA Details'!$C$7:$C$218,Jurisdiction!$A28,'SSA Details'!I$7:I$218),-1)</f>
        <v>7310</v>
      </c>
      <c r="D28" s="22">
        <f>ROUND(SUMIF('SSA Details'!$C$7:$C$218,Jurisdiction!$A28,'SSA Details'!J$7:J$218),-1)</f>
        <v>1430</v>
      </c>
      <c r="E28" s="23">
        <f t="shared" si="1"/>
        <v>0.24319727891156462</v>
      </c>
      <c r="G28" s="22">
        <f>ROUND(SUMIF('PDA Segment Details'!$I$7:$I$267,Jurisdiction!$A28,'PDA Segment Details'!K$7:K$267),-1)</f>
        <v>3510</v>
      </c>
      <c r="H28" s="22">
        <f>ROUND(SUMIF('PDA Segment Details'!$I$7:$I$267,Jurisdiction!$A28,'PDA Segment Details'!L$7:L$267),-1)</f>
        <v>4340</v>
      </c>
      <c r="I28" s="22">
        <f>ROUND(SUMIF('PDA Segment Details'!$I$7:$I$267,Jurisdiction!$A28,'PDA Segment Details'!M$7:M$267),-1)</f>
        <v>830</v>
      </c>
      <c r="K28" s="81">
        <f>SUMIF('PDA Segment Details'!$I$7:$I$267,Jurisdiction!$A28,'PDA Segment Details'!K$7:K$267)/SUMIF('SSA Details'!$C$7:$C$218,Jurisdiction!$A28,'SSA Details'!H$7:H$218)</f>
        <v>0.5976422417416306</v>
      </c>
      <c r="L28" s="81">
        <f>SUMIF('PDA Segment Details'!$I$7:$I$267,Jurisdiction!$A28,'PDA Segment Details'!L$7:L$267)/SUMIF('SSA Details'!$C$7:$C$218,Jurisdiction!$A28,'SSA Details'!I$7:I$218)</f>
        <v>0.5945051758404264</v>
      </c>
      <c r="M28" s="24"/>
    </row>
    <row r="29" spans="1:13" ht="12">
      <c r="A29" s="21" t="s">
        <v>37</v>
      </c>
      <c r="B29" s="22">
        <f>ROUND(SUMIF('SSA Details'!$C$7:$C$218,Jurisdiction!$A29,'SSA Details'!H$7:H$218),-1)</f>
        <v>3880</v>
      </c>
      <c r="C29" s="22">
        <f>ROUND(SUMIF('SSA Details'!$C$7:$C$218,Jurisdiction!$A29,'SSA Details'!I$7:I$218),-1)</f>
        <v>6400</v>
      </c>
      <c r="D29" s="22">
        <f>ROUND(SUMIF('SSA Details'!$C$7:$C$218,Jurisdiction!$A29,'SSA Details'!J$7:J$218),-1)</f>
        <v>2520</v>
      </c>
      <c r="E29" s="23">
        <f t="shared" si="1"/>
        <v>0.6494845360824743</v>
      </c>
      <c r="G29" s="22">
        <f>ROUND(SUMIF('PDA Segment Details'!$I$7:$I$267,Jurisdiction!$A29,'PDA Segment Details'!K$7:K$267),-1)</f>
        <v>2740</v>
      </c>
      <c r="H29" s="22">
        <f>ROUND(SUMIF('PDA Segment Details'!$I$7:$I$267,Jurisdiction!$A29,'PDA Segment Details'!L$7:L$267),-1)</f>
        <v>4870</v>
      </c>
      <c r="I29" s="22">
        <f>ROUND(SUMIF('PDA Segment Details'!$I$7:$I$267,Jurisdiction!$A29,'PDA Segment Details'!M$7:M$267),-1)</f>
        <v>2130</v>
      </c>
      <c r="K29" s="81">
        <f>SUMIF('PDA Segment Details'!$I$7:$I$267,Jurisdiction!$A29,'PDA Segment Details'!K$7:K$267)/SUMIF('SSA Details'!$C$7:$C$218,Jurisdiction!$A29,'SSA Details'!H$7:H$218)</f>
        <v>0.706638324644213</v>
      </c>
      <c r="L29" s="81">
        <f>SUMIF('PDA Segment Details'!$I$7:$I$267,Jurisdiction!$A29,'PDA Segment Details'!L$7:L$267)/SUMIF('SSA Details'!$C$7:$C$218,Jurisdiction!$A29,'SSA Details'!I$7:I$218)</f>
        <v>0.7604916156279015</v>
      </c>
      <c r="M29" s="24"/>
    </row>
    <row r="30" spans="1:13" ht="12">
      <c r="A30" s="21" t="s">
        <v>38</v>
      </c>
      <c r="B30" s="22">
        <f>ROUND(SUMIF('SSA Details'!$C$7:$C$218,Jurisdiction!$A30,'SSA Details'!H$7:H$218),-1)</f>
        <v>10640</v>
      </c>
      <c r="C30" s="22">
        <f>ROUND(SUMIF('SSA Details'!$C$7:$C$218,Jurisdiction!$A30,'SSA Details'!I$7:I$218),-1)</f>
        <v>13230</v>
      </c>
      <c r="D30" s="22">
        <f>ROUND(SUMIF('SSA Details'!$C$7:$C$218,Jurisdiction!$A30,'SSA Details'!J$7:J$218),-1)</f>
        <v>2590</v>
      </c>
      <c r="E30" s="23">
        <f t="shared" si="1"/>
        <v>0.24342105263157895</v>
      </c>
      <c r="G30" s="22">
        <f>ROUND(SUMIF('PDA Segment Details'!$I$7:$I$267,Jurisdiction!$A30,'PDA Segment Details'!K$7:K$267),-1)</f>
        <v>5960</v>
      </c>
      <c r="H30" s="22">
        <f>ROUND(SUMIF('PDA Segment Details'!$I$7:$I$267,Jurisdiction!$A30,'PDA Segment Details'!L$7:L$267),-1)</f>
        <v>7520</v>
      </c>
      <c r="I30" s="22">
        <f>ROUND(SUMIF('PDA Segment Details'!$I$7:$I$267,Jurisdiction!$A30,'PDA Segment Details'!M$7:M$267),-1)</f>
        <v>1560</v>
      </c>
      <c r="K30" s="81">
        <f>SUMIF('PDA Segment Details'!$I$7:$I$267,Jurisdiction!$A30,'PDA Segment Details'!K$7:K$267)/SUMIF('SSA Details'!$C$7:$C$218,Jurisdiction!$A30,'SSA Details'!H$7:H$218)</f>
        <v>0.5599990914724491</v>
      </c>
      <c r="L30" s="81">
        <f>SUMIF('PDA Segment Details'!$I$7:$I$267,Jurisdiction!$A30,'PDA Segment Details'!L$7:L$267)/SUMIF('SSA Details'!$C$7:$C$218,Jurisdiction!$A30,'SSA Details'!I$7:I$218)</f>
        <v>0.568642541524324</v>
      </c>
      <c r="M30" s="24"/>
    </row>
    <row r="31" spans="1:13" ht="12">
      <c r="A31" s="21" t="s">
        <v>39</v>
      </c>
      <c r="B31" s="22">
        <f>ROUND(SUMIF('SSA Details'!$C$7:$C$218,Jurisdiction!$A31,'SSA Details'!H$7:H$218),-1)</f>
        <v>18300</v>
      </c>
      <c r="C31" s="22">
        <f>ROUND(SUMIF('SSA Details'!$C$7:$C$218,Jurisdiction!$A31,'SSA Details'!I$7:I$218),-1)</f>
        <v>22460</v>
      </c>
      <c r="D31" s="22">
        <f>ROUND(SUMIF('SSA Details'!$C$7:$C$218,Jurisdiction!$A31,'SSA Details'!J$7:J$218),-1)</f>
        <v>4160</v>
      </c>
      <c r="E31" s="23">
        <f t="shared" si="1"/>
        <v>0.2273224043715847</v>
      </c>
      <c r="G31" s="22">
        <f>ROUND(SUMIF('PDA Segment Details'!$I$7:$I$267,Jurisdiction!$A31,'PDA Segment Details'!K$7:K$267),-1)</f>
        <v>4040</v>
      </c>
      <c r="H31" s="22">
        <f>ROUND(SUMIF('PDA Segment Details'!$I$7:$I$267,Jurisdiction!$A31,'PDA Segment Details'!L$7:L$267),-1)</f>
        <v>5110</v>
      </c>
      <c r="I31" s="22">
        <f>ROUND(SUMIF('PDA Segment Details'!$I$7:$I$267,Jurisdiction!$A31,'PDA Segment Details'!M$7:M$267),-1)</f>
        <v>1070</v>
      </c>
      <c r="K31" s="81">
        <f>SUMIF('PDA Segment Details'!$I$7:$I$267,Jurisdiction!$A31,'PDA Segment Details'!K$7:K$267)/SUMIF('SSA Details'!$C$7:$C$218,Jurisdiction!$A31,'SSA Details'!H$7:H$218)</f>
        <v>0.22066313884563904</v>
      </c>
      <c r="L31" s="81">
        <f>SUMIF('PDA Segment Details'!$I$7:$I$267,Jurisdiction!$A31,'PDA Segment Details'!L$7:L$267)/SUMIF('SSA Details'!$C$7:$C$218,Jurisdiction!$A31,'SSA Details'!I$7:I$218)</f>
        <v>0.2275170874064383</v>
      </c>
      <c r="M31" s="24"/>
    </row>
    <row r="32" spans="1:13" ht="12">
      <c r="A32" s="21" t="s">
        <v>40</v>
      </c>
      <c r="B32" s="22">
        <f>ROUND(SUMIF('SSA Details'!$C$7:$C$218,Jurisdiction!$A32,'SSA Details'!H$7:H$218),-1)</f>
        <v>4740</v>
      </c>
      <c r="C32" s="22">
        <f>ROUND(SUMIF('SSA Details'!$C$7:$C$218,Jurisdiction!$A32,'SSA Details'!I$7:I$218),-1)</f>
        <v>5930</v>
      </c>
      <c r="D32" s="22">
        <f>ROUND(SUMIF('SSA Details'!$C$7:$C$218,Jurisdiction!$A32,'SSA Details'!J$7:J$218),-1)</f>
        <v>1190</v>
      </c>
      <c r="E32" s="23">
        <f t="shared" si="1"/>
        <v>0.2510548523206751</v>
      </c>
      <c r="G32" s="22">
        <f>ROUND(SUMIF('PDA Segment Details'!$I$7:$I$267,Jurisdiction!$A32,'PDA Segment Details'!K$7:K$267),-1)</f>
        <v>1140</v>
      </c>
      <c r="H32" s="22">
        <f>ROUND(SUMIF('PDA Segment Details'!$I$7:$I$267,Jurisdiction!$A32,'PDA Segment Details'!L$7:L$267),-1)</f>
        <v>1500</v>
      </c>
      <c r="I32" s="22">
        <f>ROUND(SUMIF('PDA Segment Details'!$I$7:$I$267,Jurisdiction!$A32,'PDA Segment Details'!M$7:M$267),-1)</f>
        <v>360</v>
      </c>
      <c r="K32" s="81">
        <f>SUMIF('PDA Segment Details'!$I$7:$I$267,Jurisdiction!$A32,'PDA Segment Details'!K$7:K$267)/SUMIF('SSA Details'!$C$7:$C$218,Jurisdiction!$A32,'SSA Details'!H$7:H$218)</f>
        <v>0.24088305373147448</v>
      </c>
      <c r="L32" s="81">
        <f>SUMIF('PDA Segment Details'!$I$7:$I$267,Jurisdiction!$A32,'PDA Segment Details'!L$7:L$267)/SUMIF('SSA Details'!$C$7:$C$218,Jurisdiction!$A32,'SSA Details'!I$7:I$218)</f>
        <v>0.2537079233383991</v>
      </c>
      <c r="M32" s="24"/>
    </row>
    <row r="33" spans="1:13" ht="12">
      <c r="A33" s="21" t="s">
        <v>41</v>
      </c>
      <c r="B33" s="22">
        <f>ROUND(SUMIF('SSA Details'!$C$7:$C$218,Jurisdiction!$A33,'SSA Details'!H$7:H$218),-1)</f>
        <v>3740</v>
      </c>
      <c r="C33" s="22">
        <f>ROUND(SUMIF('SSA Details'!$C$7:$C$218,Jurisdiction!$A33,'SSA Details'!I$7:I$218),-1)</f>
        <v>6670</v>
      </c>
      <c r="D33" s="22">
        <f>ROUND(SUMIF('SSA Details'!$C$7:$C$218,Jurisdiction!$A33,'SSA Details'!J$7:J$218),-1)</f>
        <v>2930</v>
      </c>
      <c r="E33" s="23">
        <f t="shared" si="1"/>
        <v>0.7834224598930482</v>
      </c>
      <c r="G33" s="22">
        <f>ROUND(SUMIF('PDA Segment Details'!$I$7:$I$267,Jurisdiction!$A33,'PDA Segment Details'!K$7:K$267),-1)</f>
        <v>1770</v>
      </c>
      <c r="H33" s="22">
        <f>ROUND(SUMIF('PDA Segment Details'!$I$7:$I$267,Jurisdiction!$A33,'PDA Segment Details'!L$7:L$267),-1)</f>
        <v>4550</v>
      </c>
      <c r="I33" s="22">
        <f>ROUND(SUMIF('PDA Segment Details'!$I$7:$I$267,Jurisdiction!$A33,'PDA Segment Details'!M$7:M$267),-1)</f>
        <v>2780</v>
      </c>
      <c r="K33" s="81">
        <f>SUMIF('PDA Segment Details'!$I$7:$I$267,Jurisdiction!$A33,'PDA Segment Details'!K$7:K$267)/SUMIF('SSA Details'!$C$7:$C$218,Jurisdiction!$A33,'SSA Details'!H$7:H$218)</f>
        <v>0.472796531007769</v>
      </c>
      <c r="L33" s="81">
        <f>SUMIF('PDA Segment Details'!$I$7:$I$267,Jurisdiction!$A33,'PDA Segment Details'!L$7:L$267)/SUMIF('SSA Details'!$C$7:$C$218,Jurisdiction!$A33,'SSA Details'!I$7:I$218)</f>
        <v>0.6821244419026687</v>
      </c>
      <c r="M33" s="24"/>
    </row>
    <row r="34" spans="1:13" ht="12">
      <c r="A34" s="21" t="s">
        <v>42</v>
      </c>
      <c r="B34" s="22">
        <f>ROUND(SUMIF('SSA Details'!$C$7:$C$218,Jurisdiction!$A34,'SSA Details'!H$7:H$218),-1)</f>
        <v>5530</v>
      </c>
      <c r="C34" s="22">
        <f>ROUND(SUMIF('SSA Details'!$C$7:$C$218,Jurisdiction!$A34,'SSA Details'!I$7:I$218),-1)</f>
        <v>6980</v>
      </c>
      <c r="D34" s="22">
        <f>ROUND(SUMIF('SSA Details'!$C$7:$C$218,Jurisdiction!$A34,'SSA Details'!J$7:J$218),-1)</f>
        <v>1450</v>
      </c>
      <c r="E34" s="23">
        <f t="shared" si="1"/>
        <v>0.26220614828209765</v>
      </c>
      <c r="G34" s="22">
        <f>ROUND(SUMIF('PDA Segment Details'!$I$7:$I$267,Jurisdiction!$A34,'PDA Segment Details'!K$7:K$267),-1)</f>
        <v>3220</v>
      </c>
      <c r="H34" s="22">
        <f>ROUND(SUMIF('PDA Segment Details'!$I$7:$I$267,Jurisdiction!$A34,'PDA Segment Details'!L$7:L$267),-1)</f>
        <v>3980</v>
      </c>
      <c r="I34" s="22">
        <f>ROUND(SUMIF('PDA Segment Details'!$I$7:$I$267,Jurisdiction!$A34,'PDA Segment Details'!M$7:M$267),-1)</f>
        <v>750</v>
      </c>
      <c r="K34" s="81">
        <f>SUMIF('PDA Segment Details'!$I$7:$I$267,Jurisdiction!$A34,'PDA Segment Details'!K$7:K$267)/SUMIF('SSA Details'!$C$7:$C$218,Jurisdiction!$A34,'SSA Details'!H$7:H$218)</f>
        <v>0.5830333528952255</v>
      </c>
      <c r="L34" s="81">
        <f>SUMIF('PDA Segment Details'!$I$7:$I$267,Jurisdiction!$A34,'PDA Segment Details'!L$7:L$267)/SUMIF('SSA Details'!$C$7:$C$218,Jurisdiction!$A34,'SSA Details'!I$7:I$218)</f>
        <v>0.5698643688394885</v>
      </c>
      <c r="M34" s="24"/>
    </row>
    <row r="35" spans="1:13" ht="12">
      <c r="A35" s="21" t="s">
        <v>44</v>
      </c>
      <c r="B35" s="22">
        <f>ROUND(SUMIF('SSA Details'!$C$7:$C$218,Jurisdiction!$A35,'SSA Details'!H$7:H$218),-1)</f>
        <v>6740</v>
      </c>
      <c r="C35" s="22">
        <f>ROUND(SUMIF('SSA Details'!$C$7:$C$218,Jurisdiction!$A35,'SSA Details'!I$7:I$218),-1)</f>
        <v>8480</v>
      </c>
      <c r="D35" s="22">
        <f>ROUND(SUMIF('SSA Details'!$C$7:$C$218,Jurisdiction!$A35,'SSA Details'!J$7:J$218),-1)</f>
        <v>1740</v>
      </c>
      <c r="E35" s="23">
        <f t="shared" si="1"/>
        <v>0.258160237388724</v>
      </c>
      <c r="G35" s="22">
        <f>ROUND(SUMIF('PDA Segment Details'!$I$7:$I$267,Jurisdiction!$A35,'PDA Segment Details'!K$7:K$267),-1)</f>
        <v>5270</v>
      </c>
      <c r="H35" s="22">
        <f>ROUND(SUMIF('PDA Segment Details'!$I$7:$I$267,Jurisdiction!$A35,'PDA Segment Details'!L$7:L$267),-1)</f>
        <v>6630</v>
      </c>
      <c r="I35" s="22">
        <f>ROUND(SUMIF('PDA Segment Details'!$I$7:$I$267,Jurisdiction!$A35,'PDA Segment Details'!M$7:M$267),-1)</f>
        <v>1360</v>
      </c>
      <c r="K35" s="81">
        <f>SUMIF('PDA Segment Details'!$I$7:$I$267,Jurisdiction!$A35,'PDA Segment Details'!K$7:K$267)/SUMIF('SSA Details'!$C$7:$C$218,Jurisdiction!$A35,'SSA Details'!H$7:H$218)</f>
        <v>0.7814752506628513</v>
      </c>
      <c r="L35" s="81">
        <f>SUMIF('PDA Segment Details'!$I$7:$I$267,Jurisdiction!$A35,'PDA Segment Details'!L$7:L$267)/SUMIF('SSA Details'!$C$7:$C$218,Jurisdiction!$A35,'SSA Details'!I$7:I$218)</f>
        <v>0.7813169674296838</v>
      </c>
      <c r="M35" s="24"/>
    </row>
    <row r="36" spans="1:13" ht="12">
      <c r="A36" s="21" t="s">
        <v>45</v>
      </c>
      <c r="B36" s="22">
        <f>ROUND(SUMIF('SSA Details'!$C$7:$C$218,Jurisdiction!$A36,'SSA Details'!H$7:H$218),-1)</f>
        <v>14130</v>
      </c>
      <c r="C36" s="22">
        <f>ROUND(SUMIF('SSA Details'!$C$7:$C$218,Jurisdiction!$A36,'SSA Details'!I$7:I$218),-1)</f>
        <v>19740</v>
      </c>
      <c r="D36" s="22">
        <f>ROUND(SUMIF('SSA Details'!$C$7:$C$218,Jurisdiction!$A36,'SSA Details'!J$7:J$218),-1)</f>
        <v>5610</v>
      </c>
      <c r="E36" s="23">
        <f t="shared" si="1"/>
        <v>0.3970276008492569</v>
      </c>
      <c r="G36" s="22">
        <f>ROUND(SUMIF('PDA Segment Details'!$I$7:$I$267,Jurisdiction!$A36,'PDA Segment Details'!K$7:K$267),-1)</f>
        <v>7120</v>
      </c>
      <c r="H36" s="22">
        <f>ROUND(SUMIF('PDA Segment Details'!$I$7:$I$267,Jurisdiction!$A36,'PDA Segment Details'!L$7:L$267),-1)</f>
        <v>11860</v>
      </c>
      <c r="I36" s="22">
        <f>ROUND(SUMIF('PDA Segment Details'!$I$7:$I$267,Jurisdiction!$A36,'PDA Segment Details'!M$7:M$267),-1)</f>
        <v>4740</v>
      </c>
      <c r="K36" s="81">
        <f>SUMIF('PDA Segment Details'!$I$7:$I$267,Jurisdiction!$A36,'PDA Segment Details'!K$7:K$267)/SUMIF('SSA Details'!$C$7:$C$218,Jurisdiction!$A36,'SSA Details'!H$7:H$218)</f>
        <v>0.5037287425114015</v>
      </c>
      <c r="L36" s="81">
        <f>SUMIF('PDA Segment Details'!$I$7:$I$267,Jurisdiction!$A36,'PDA Segment Details'!L$7:L$267)/SUMIF('SSA Details'!$C$7:$C$218,Jurisdiction!$A36,'SSA Details'!I$7:I$218)</f>
        <v>0.6007698986715189</v>
      </c>
      <c r="M36" s="24"/>
    </row>
    <row r="37" spans="1:13" ht="12">
      <c r="A37" s="21" t="s">
        <v>46</v>
      </c>
      <c r="B37" s="22">
        <f>ROUND(SUMIF('SSA Details'!$C$7:$C$218,Jurisdiction!$A37,'SSA Details'!H$7:H$218),-1)</f>
        <v>17360</v>
      </c>
      <c r="C37" s="22">
        <f>ROUND(SUMIF('SSA Details'!$C$7:$C$218,Jurisdiction!$A37,'SSA Details'!I$7:I$218),-1)</f>
        <v>22920</v>
      </c>
      <c r="D37" s="22">
        <f>ROUND(SUMIF('SSA Details'!$C$7:$C$218,Jurisdiction!$A37,'SSA Details'!J$7:J$218),-1)</f>
        <v>5560</v>
      </c>
      <c r="E37" s="23">
        <f t="shared" si="1"/>
        <v>0.32027649769585254</v>
      </c>
      <c r="G37" s="22">
        <f>ROUND(SUMIF('PDA Segment Details'!$I$7:$I$267,Jurisdiction!$A37,'PDA Segment Details'!K$7:K$267),-1)</f>
        <v>7130</v>
      </c>
      <c r="H37" s="22">
        <f>ROUND(SUMIF('PDA Segment Details'!$I$7:$I$267,Jurisdiction!$A37,'PDA Segment Details'!L$7:L$267),-1)</f>
        <v>10370</v>
      </c>
      <c r="I37" s="22">
        <f>ROUND(SUMIF('PDA Segment Details'!$I$7:$I$267,Jurisdiction!$A37,'PDA Segment Details'!M$7:M$267),-1)</f>
        <v>3240</v>
      </c>
      <c r="K37" s="81">
        <f>SUMIF('PDA Segment Details'!$I$7:$I$267,Jurisdiction!$A37,'PDA Segment Details'!K$7:K$267)/SUMIF('SSA Details'!$C$7:$C$218,Jurisdiction!$A37,'SSA Details'!H$7:H$218)</f>
        <v>0.4108130044820152</v>
      </c>
      <c r="L37" s="81">
        <f>SUMIF('PDA Segment Details'!$I$7:$I$267,Jurisdiction!$A37,'PDA Segment Details'!L$7:L$267)/SUMIF('SSA Details'!$C$7:$C$218,Jurisdiction!$A37,'SSA Details'!I$7:I$218)</f>
        <v>0.452565234101103</v>
      </c>
      <c r="M37" s="24"/>
    </row>
    <row r="38" spans="1:13" ht="12">
      <c r="A38" s="21" t="s">
        <v>47</v>
      </c>
      <c r="B38" s="22">
        <f>ROUND(SUMIF('SSA Details'!$C$7:$C$218,Jurisdiction!$A38,'SSA Details'!H$7:H$218),-1)</f>
        <v>30670</v>
      </c>
      <c r="C38" s="22">
        <f>ROUND(SUMIF('SSA Details'!$C$7:$C$218,Jurisdiction!$A38,'SSA Details'!I$7:I$218),-1)</f>
        <v>42180</v>
      </c>
      <c r="D38" s="22">
        <f>ROUND(SUMIF('SSA Details'!$C$7:$C$218,Jurisdiction!$A38,'SSA Details'!J$7:J$218),-1)</f>
        <v>11520</v>
      </c>
      <c r="E38" s="23">
        <f t="shared" si="1"/>
        <v>0.37561134659276163</v>
      </c>
      <c r="G38" s="22">
        <f>ROUND(SUMIF('PDA Segment Details'!$I$7:$I$267,Jurisdiction!$A38,'PDA Segment Details'!K$7:K$267),-1)</f>
        <v>15680</v>
      </c>
      <c r="H38" s="22">
        <f>ROUND(SUMIF('PDA Segment Details'!$I$7:$I$267,Jurisdiction!$A38,'PDA Segment Details'!L$7:L$267),-1)</f>
        <v>21630</v>
      </c>
      <c r="I38" s="22">
        <f>ROUND(SUMIF('PDA Segment Details'!$I$7:$I$267,Jurisdiction!$A38,'PDA Segment Details'!M$7:M$267),-1)</f>
        <v>5960</v>
      </c>
      <c r="K38" s="81">
        <f>SUMIF('PDA Segment Details'!$I$7:$I$267,Jurisdiction!$A38,'PDA Segment Details'!K$7:K$267)/SUMIF('SSA Details'!$C$7:$C$218,Jurisdiction!$A38,'SSA Details'!H$7:H$218)</f>
        <v>0.5111478318803439</v>
      </c>
      <c r="L38" s="81">
        <f>SUMIF('PDA Segment Details'!$I$7:$I$267,Jurisdiction!$A38,'PDA Segment Details'!L$7:L$267)/SUMIF('SSA Details'!$C$7:$C$218,Jurisdiction!$A38,'SSA Details'!I$7:I$218)</f>
        <v>0.5128570708302792</v>
      </c>
      <c r="M38" s="24"/>
    </row>
    <row r="39" spans="1:13" ht="12">
      <c r="A39" s="21" t="s">
        <v>48</v>
      </c>
      <c r="B39" s="22">
        <f>ROUND(SUMIF('SSA Details'!$C$7:$C$218,Jurisdiction!$A39,'SSA Details'!H$7:H$218),-1)</f>
        <v>7460</v>
      </c>
      <c r="C39" s="22">
        <f>ROUND(SUMIF('SSA Details'!$C$7:$C$218,Jurisdiction!$A39,'SSA Details'!I$7:I$218),-1)</f>
        <v>9650</v>
      </c>
      <c r="D39" s="22">
        <f>ROUND(SUMIF('SSA Details'!$C$7:$C$218,Jurisdiction!$A39,'SSA Details'!J$7:J$218),-1)</f>
        <v>2190</v>
      </c>
      <c r="E39" s="23">
        <f t="shared" si="1"/>
        <v>0.2935656836461126</v>
      </c>
      <c r="G39" s="22">
        <f>ROUND(SUMIF('PDA Segment Details'!$I$7:$I$267,Jurisdiction!$A39,'PDA Segment Details'!K$7:K$267),-1)</f>
        <v>5750</v>
      </c>
      <c r="H39" s="22">
        <f>ROUND(SUMIF('PDA Segment Details'!$I$7:$I$267,Jurisdiction!$A39,'PDA Segment Details'!L$7:L$267),-1)</f>
        <v>7830</v>
      </c>
      <c r="I39" s="22">
        <f>ROUND(SUMIF('PDA Segment Details'!$I$7:$I$267,Jurisdiction!$A39,'PDA Segment Details'!M$7:M$267),-1)</f>
        <v>2080</v>
      </c>
      <c r="K39" s="81">
        <f>SUMIF('PDA Segment Details'!$I$7:$I$267,Jurisdiction!$A39,'PDA Segment Details'!K$7:K$267)/SUMIF('SSA Details'!$C$7:$C$218,Jurisdiction!$A39,'SSA Details'!H$7:H$218)</f>
        <v>0.7707320283672092</v>
      </c>
      <c r="L39" s="81">
        <f>SUMIF('PDA Segment Details'!$I$7:$I$267,Jurisdiction!$A39,'PDA Segment Details'!L$7:L$267)/SUMIF('SSA Details'!$C$7:$C$218,Jurisdiction!$A39,'SSA Details'!I$7:I$218)</f>
        <v>0.8113627180936903</v>
      </c>
      <c r="M39" s="24"/>
    </row>
    <row r="40" spans="1:13" ht="12">
      <c r="A40" s="21" t="s">
        <v>49</v>
      </c>
      <c r="B40" s="22">
        <f>ROUND(SUMIF('SSA Details'!$C$7:$C$218,Jurisdiction!$A40,'SSA Details'!H$7:H$218),-1)</f>
        <v>43880</v>
      </c>
      <c r="C40" s="22">
        <f>ROUND(SUMIF('SSA Details'!$C$7:$C$218,Jurisdiction!$A40,'SSA Details'!I$7:I$218),-1)</f>
        <v>58240</v>
      </c>
      <c r="D40" s="22">
        <f>ROUND(SUMIF('SSA Details'!$C$7:$C$218,Jurisdiction!$A40,'SSA Details'!J$7:J$218),-1)</f>
        <v>14350</v>
      </c>
      <c r="E40" s="23">
        <f t="shared" si="1"/>
        <v>0.327028258887876</v>
      </c>
      <c r="G40" s="22">
        <f>ROUND(SUMIF('PDA Segment Details'!$I$7:$I$267,Jurisdiction!$A40,'PDA Segment Details'!K$7:K$267),-1)</f>
        <v>21810</v>
      </c>
      <c r="H40" s="22">
        <f>ROUND(SUMIF('PDA Segment Details'!$I$7:$I$267,Jurisdiction!$A40,'PDA Segment Details'!L$7:L$267),-1)</f>
        <v>32200</v>
      </c>
      <c r="I40" s="22">
        <f>ROUND(SUMIF('PDA Segment Details'!$I$7:$I$267,Jurisdiction!$A40,'PDA Segment Details'!M$7:M$267),-1)</f>
        <v>10390</v>
      </c>
      <c r="K40" s="81">
        <f>SUMIF('PDA Segment Details'!$I$7:$I$267,Jurisdiction!$A40,'PDA Segment Details'!K$7:K$267)/SUMIF('SSA Details'!$C$7:$C$218,Jurisdiction!$A40,'SSA Details'!H$7:H$218)</f>
        <v>0.4970372976995491</v>
      </c>
      <c r="L40" s="81">
        <f>SUMIF('PDA Segment Details'!$I$7:$I$267,Jurisdiction!$A40,'PDA Segment Details'!L$7:L$267)/SUMIF('SSA Details'!$C$7:$C$218,Jurisdiction!$A40,'SSA Details'!I$7:I$218)</f>
        <v>0.5529275710864648</v>
      </c>
      <c r="M40" s="24"/>
    </row>
    <row r="41" spans="1:13" ht="12">
      <c r="A41" s="21" t="s">
        <v>50</v>
      </c>
      <c r="B41" s="22">
        <f>ROUND(SUMIF('SSA Details'!$C$7:$C$218,Jurisdiction!$A41,'SSA Details'!H$7:H$218),-1)</f>
        <v>41650</v>
      </c>
      <c r="C41" s="22">
        <f>ROUND(SUMIF('SSA Details'!$C$7:$C$218,Jurisdiction!$A41,'SSA Details'!I$7:I$218),-1)</f>
        <v>57300</v>
      </c>
      <c r="D41" s="22">
        <f>ROUND(SUMIF('SSA Details'!$C$7:$C$218,Jurisdiction!$A41,'SSA Details'!J$7:J$218),-1)</f>
        <v>15650</v>
      </c>
      <c r="E41" s="23">
        <f t="shared" si="1"/>
        <v>0.375750300120048</v>
      </c>
      <c r="G41" s="22">
        <f>ROUND(SUMIF('PDA Segment Details'!$I$7:$I$267,Jurisdiction!$A41,'PDA Segment Details'!K$7:K$267),-1)</f>
        <v>7440</v>
      </c>
      <c r="H41" s="22">
        <f>ROUND(SUMIF('PDA Segment Details'!$I$7:$I$267,Jurisdiction!$A41,'PDA Segment Details'!L$7:L$267),-1)</f>
        <v>12210</v>
      </c>
      <c r="I41" s="22">
        <f>ROUND(SUMIF('PDA Segment Details'!$I$7:$I$267,Jurisdiction!$A41,'PDA Segment Details'!M$7:M$267),-1)</f>
        <v>4770</v>
      </c>
      <c r="K41" s="81">
        <f>SUMIF('PDA Segment Details'!$I$7:$I$267,Jurisdiction!$A41,'PDA Segment Details'!K$7:K$267)/SUMIF('SSA Details'!$C$7:$C$218,Jurisdiction!$A41,'SSA Details'!H$7:H$218)</f>
        <v>0.17859990996047947</v>
      </c>
      <c r="L41" s="81">
        <f>SUMIF('PDA Segment Details'!$I$7:$I$267,Jurisdiction!$A41,'PDA Segment Details'!L$7:L$267)/SUMIF('SSA Details'!$C$7:$C$218,Jurisdiction!$A41,'SSA Details'!I$7:I$218)</f>
        <v>0.2131309827421439</v>
      </c>
      <c r="M41" s="24"/>
    </row>
    <row r="42" spans="1:13" ht="12">
      <c r="A42" s="27" t="s">
        <v>51</v>
      </c>
      <c r="B42" s="22">
        <f>ROUND(SUMIF('SSA Details'!$C$7:$C$218,Jurisdiction!$A42,'SSA Details'!H$7:H$218),-1)</f>
        <v>40100</v>
      </c>
      <c r="C42" s="22">
        <f>ROUND(SUMIF('SSA Details'!$C$7:$C$218,Jurisdiction!$A42,'SSA Details'!I$7:I$218),-1)</f>
        <v>53900</v>
      </c>
      <c r="D42" s="22">
        <f>ROUND(SUMIF('SSA Details'!$C$7:$C$218,Jurisdiction!$A42,'SSA Details'!J$7:J$218),-1)</f>
        <v>13800</v>
      </c>
      <c r="E42" s="23">
        <f t="shared" si="1"/>
        <v>0.34413965087281795</v>
      </c>
      <c r="G42" s="22">
        <f>ROUND(SUMIF('PDA Segment Details'!$I$7:$I$267,Jurisdiction!$A42,'PDA Segment Details'!K$7:K$267),-1)</f>
        <v>7220</v>
      </c>
      <c r="H42" s="22">
        <f>ROUND(SUMIF('PDA Segment Details'!$I$7:$I$267,Jurisdiction!$A42,'PDA Segment Details'!L$7:L$267),-1)</f>
        <v>10280</v>
      </c>
      <c r="I42" s="22">
        <f>ROUND(SUMIF('PDA Segment Details'!$I$7:$I$267,Jurisdiction!$A42,'PDA Segment Details'!M$7:M$267),-1)</f>
        <v>3060</v>
      </c>
      <c r="K42" s="81">
        <f>SUMIF('PDA Segment Details'!$I$7:$I$267,Jurisdiction!$A42,'PDA Segment Details'!K$7:K$267)/SUMIF('SSA Details'!$C$7:$C$218,Jurisdiction!$A42,'SSA Details'!H$7:H$218)</f>
        <v>0.18007974521501668</v>
      </c>
      <c r="L42" s="81">
        <f>SUMIF('PDA Segment Details'!$I$7:$I$267,Jurisdiction!$A42,'PDA Segment Details'!L$7:L$267)/SUMIF('SSA Details'!$C$7:$C$218,Jurisdiction!$A42,'SSA Details'!I$7:I$218)</f>
        <v>0.19068067204296413</v>
      </c>
      <c r="M42" s="24"/>
    </row>
    <row r="43" ht="12">
      <c r="A43" s="27"/>
    </row>
    <row r="44" spans="2:13" ht="12.75">
      <c r="B44" s="3" t="s">
        <v>0</v>
      </c>
      <c r="C44" s="4"/>
      <c r="D44" s="4"/>
      <c r="E44" s="5"/>
      <c r="G44" s="3" t="s">
        <v>1</v>
      </c>
      <c r="H44" s="6"/>
      <c r="I44" s="6"/>
      <c r="K44" s="3" t="s">
        <v>2</v>
      </c>
      <c r="L44" s="6"/>
      <c r="M44" s="7"/>
    </row>
    <row r="45" spans="2:13" ht="12.75">
      <c r="B45" s="8">
        <v>2010</v>
      </c>
      <c r="C45" s="9">
        <v>2040</v>
      </c>
      <c r="D45" s="10" t="s">
        <v>3</v>
      </c>
      <c r="E45" s="11"/>
      <c r="G45" s="12">
        <v>2010</v>
      </c>
      <c r="H45" s="12">
        <v>2040</v>
      </c>
      <c r="I45" s="14" t="s">
        <v>3</v>
      </c>
      <c r="K45" s="12">
        <v>2010</v>
      </c>
      <c r="L45" s="12">
        <v>2040</v>
      </c>
      <c r="M45" s="13"/>
    </row>
    <row r="46" spans="1:12" ht="12.75">
      <c r="A46" s="46" t="s">
        <v>4</v>
      </c>
      <c r="B46" s="15"/>
      <c r="C46" s="16"/>
      <c r="D46" s="17"/>
      <c r="E46" s="18" t="s">
        <v>5</v>
      </c>
      <c r="G46" s="15"/>
      <c r="H46" s="19"/>
      <c r="I46" s="15"/>
      <c r="K46" s="15"/>
      <c r="L46" s="15"/>
    </row>
    <row r="47" ht="12">
      <c r="A47" s="21"/>
    </row>
    <row r="48" spans="1:13" ht="12">
      <c r="A48" s="21" t="s">
        <v>52</v>
      </c>
      <c r="B48" s="22">
        <f>ROUND(SUMIF('SSA Details'!$C$7:$C$218,Jurisdiction!$A48,'SSA Details'!H$7:H$218),-1)</f>
        <v>430</v>
      </c>
      <c r="C48" s="22">
        <f>ROUND(SUMIF('SSA Details'!$C$7:$C$218,Jurisdiction!$A48,'SSA Details'!I$7:I$218),-1)</f>
        <v>480</v>
      </c>
      <c r="D48" s="22">
        <f>ROUND(SUMIF('SSA Details'!$C$7:$C$218,Jurisdiction!$A48,'SSA Details'!J$7:J$218),-1)</f>
        <v>50</v>
      </c>
      <c r="E48" s="23">
        <f aca="true" t="shared" si="2" ref="E48:E59">D48/B48</f>
        <v>0.11627906976744186</v>
      </c>
      <c r="G48" s="22">
        <f>ROUND(SUMIF('PDA Segment Details'!$I$7:$I$267,Jurisdiction!$A48,'PDA Segment Details'!K$7:K$267),-1)</f>
        <v>0</v>
      </c>
      <c r="H48" s="22">
        <f>ROUND(SUMIF('PDA Segment Details'!$I$7:$I$267,Jurisdiction!$A48,'PDA Segment Details'!L$7:L$267),-1)</f>
        <v>0</v>
      </c>
      <c r="I48" s="22">
        <f>ROUND(SUMIF('PDA Segment Details'!$I$7:$I$267,Jurisdiction!$A48,'PDA Segment Details'!M$7:M$267),-1)</f>
        <v>0</v>
      </c>
      <c r="K48" s="81">
        <f>SUMIF('PDA Segment Details'!$I$7:$I$267,Jurisdiction!$A48,'PDA Segment Details'!K$7:K$267)/SUMIF('SSA Details'!$C$7:$C$218,Jurisdiction!$A48,'SSA Details'!H$7:H$218)</f>
        <v>0</v>
      </c>
      <c r="L48" s="81">
        <f>SUMIF('PDA Segment Details'!$I$7:$I$267,Jurisdiction!$A48,'PDA Segment Details'!L$7:L$267)/SUMIF('SSA Details'!$C$7:$C$218,Jurisdiction!$A48,'SSA Details'!I$7:I$218)</f>
        <v>0</v>
      </c>
      <c r="M48" s="24"/>
    </row>
    <row r="49" spans="1:13" ht="12">
      <c r="A49" s="21" t="s">
        <v>53</v>
      </c>
      <c r="B49" s="22">
        <f>ROUND(SUMIF('SSA Details'!$C$7:$C$218,Jurisdiction!$A49,'SSA Details'!H$7:H$218),-1)</f>
        <v>7940</v>
      </c>
      <c r="C49" s="22">
        <f>ROUND(SUMIF('SSA Details'!$C$7:$C$218,Jurisdiction!$A49,'SSA Details'!I$7:I$218),-1)</f>
        <v>8260</v>
      </c>
      <c r="D49" s="22">
        <f>ROUND(SUMIF('SSA Details'!$C$7:$C$218,Jurisdiction!$A49,'SSA Details'!J$7:J$218),-1)</f>
        <v>320</v>
      </c>
      <c r="E49" s="23">
        <f t="shared" si="2"/>
        <v>0.04030226700251889</v>
      </c>
      <c r="G49" s="22">
        <f>ROUND(SUMIF('PDA Segment Details'!$I$7:$I$267,Jurisdiction!$A49,'PDA Segment Details'!K$7:K$267),-1)</f>
        <v>0</v>
      </c>
      <c r="H49" s="22">
        <f>ROUND(SUMIF('PDA Segment Details'!$I$7:$I$267,Jurisdiction!$A49,'PDA Segment Details'!L$7:L$267),-1)</f>
        <v>0</v>
      </c>
      <c r="I49" s="22">
        <f>ROUND(SUMIF('PDA Segment Details'!$I$7:$I$267,Jurisdiction!$A49,'PDA Segment Details'!M$7:M$267),-1)</f>
        <v>0</v>
      </c>
      <c r="K49" s="81">
        <f>SUMIF('PDA Segment Details'!$I$7:$I$267,Jurisdiction!$A49,'PDA Segment Details'!K$7:K$267)/SUMIF('SSA Details'!$C$7:$C$218,Jurisdiction!$A49,'SSA Details'!H$7:H$218)</f>
        <v>0</v>
      </c>
      <c r="L49" s="81">
        <f>SUMIF('PDA Segment Details'!$I$7:$I$267,Jurisdiction!$A49,'PDA Segment Details'!L$7:L$267)/SUMIF('SSA Details'!$C$7:$C$218,Jurisdiction!$A49,'SSA Details'!I$7:I$218)</f>
        <v>0</v>
      </c>
      <c r="M49" s="24"/>
    </row>
    <row r="50" spans="1:13" ht="12">
      <c r="A50" s="21" t="s">
        <v>54</v>
      </c>
      <c r="B50" s="22">
        <f>ROUND(SUMIF('SSA Details'!$C$7:$C$218,Jurisdiction!$A50,'SSA Details'!H$7:H$218),-1)</f>
        <v>1490</v>
      </c>
      <c r="C50" s="22">
        <f>ROUND(SUMIF('SSA Details'!$C$7:$C$218,Jurisdiction!$A50,'SSA Details'!I$7:I$218),-1)</f>
        <v>1820</v>
      </c>
      <c r="D50" s="22">
        <f>ROUND(SUMIF('SSA Details'!$C$7:$C$218,Jurisdiction!$A50,'SSA Details'!J$7:J$218),-1)</f>
        <v>330</v>
      </c>
      <c r="E50" s="23">
        <f t="shared" si="2"/>
        <v>0.2214765100671141</v>
      </c>
      <c r="G50" s="22">
        <f>ROUND(SUMIF('PDA Segment Details'!$I$7:$I$267,Jurisdiction!$A50,'PDA Segment Details'!K$7:K$267),-1)</f>
        <v>0</v>
      </c>
      <c r="H50" s="22">
        <f>ROUND(SUMIF('PDA Segment Details'!$I$7:$I$267,Jurisdiction!$A50,'PDA Segment Details'!L$7:L$267),-1)</f>
        <v>0</v>
      </c>
      <c r="I50" s="22">
        <f>ROUND(SUMIF('PDA Segment Details'!$I$7:$I$267,Jurisdiction!$A50,'PDA Segment Details'!M$7:M$267),-1)</f>
        <v>0</v>
      </c>
      <c r="K50" s="81">
        <f>SUMIF('PDA Segment Details'!$I$7:$I$267,Jurisdiction!$A50,'PDA Segment Details'!K$7:K$267)/SUMIF('SSA Details'!$C$7:$C$218,Jurisdiction!$A50,'SSA Details'!H$7:H$218)</f>
        <v>0</v>
      </c>
      <c r="L50" s="81">
        <f>SUMIF('PDA Segment Details'!$I$7:$I$267,Jurisdiction!$A50,'PDA Segment Details'!L$7:L$267)/SUMIF('SSA Details'!$C$7:$C$218,Jurisdiction!$A50,'SSA Details'!I$7:I$218)</f>
        <v>0</v>
      </c>
      <c r="M50" s="24"/>
    </row>
    <row r="51" spans="1:13" ht="12">
      <c r="A51" s="21" t="s">
        <v>55</v>
      </c>
      <c r="B51" s="22">
        <f>ROUND(SUMIF('SSA Details'!$C$7:$C$218,Jurisdiction!$A51,'SSA Details'!H$7:H$218),-1)</f>
        <v>7190</v>
      </c>
      <c r="C51" s="22">
        <f>ROUND(SUMIF('SSA Details'!$C$7:$C$218,Jurisdiction!$A51,'SSA Details'!I$7:I$218),-1)</f>
        <v>7810</v>
      </c>
      <c r="D51" s="22">
        <f>ROUND(SUMIF('SSA Details'!$C$7:$C$218,Jurisdiction!$A51,'SSA Details'!J$7:J$218),-1)</f>
        <v>620</v>
      </c>
      <c r="E51" s="23">
        <f t="shared" si="2"/>
        <v>0.08623087621696801</v>
      </c>
      <c r="G51" s="22">
        <f>ROUND(SUMIF('PDA Segment Details'!$I$7:$I$267,Jurisdiction!$A51,'PDA Segment Details'!K$7:K$267),-1)</f>
        <v>0</v>
      </c>
      <c r="H51" s="22">
        <f>ROUND(SUMIF('PDA Segment Details'!$I$7:$I$267,Jurisdiction!$A51,'PDA Segment Details'!L$7:L$267),-1)</f>
        <v>0</v>
      </c>
      <c r="I51" s="22">
        <f>ROUND(SUMIF('PDA Segment Details'!$I$7:$I$267,Jurisdiction!$A51,'PDA Segment Details'!M$7:M$267),-1)</f>
        <v>0</v>
      </c>
      <c r="K51" s="81">
        <f>SUMIF('PDA Segment Details'!$I$7:$I$267,Jurisdiction!$A51,'PDA Segment Details'!K$7:K$267)/SUMIF('SSA Details'!$C$7:$C$218,Jurisdiction!$A51,'SSA Details'!H$7:H$218)</f>
        <v>0</v>
      </c>
      <c r="L51" s="81">
        <f>SUMIF('PDA Segment Details'!$I$7:$I$267,Jurisdiction!$A51,'PDA Segment Details'!L$7:L$267)/SUMIF('SSA Details'!$C$7:$C$218,Jurisdiction!$A51,'SSA Details'!I$7:I$218)</f>
        <v>0</v>
      </c>
      <c r="M51" s="24"/>
    </row>
    <row r="52" spans="1:13" ht="12">
      <c r="A52" s="21" t="s">
        <v>56</v>
      </c>
      <c r="B52" s="22">
        <f>ROUND(SUMIF('SSA Details'!$C$7:$C$218,Jurisdiction!$A52,'SSA Details'!H$7:H$218),-1)</f>
        <v>5980</v>
      </c>
      <c r="C52" s="22">
        <f>ROUND(SUMIF('SSA Details'!$C$7:$C$218,Jurisdiction!$A52,'SSA Details'!I$7:I$218),-1)</f>
        <v>6780</v>
      </c>
      <c r="D52" s="22">
        <f>ROUND(SUMIF('SSA Details'!$C$7:$C$218,Jurisdiction!$A52,'SSA Details'!J$7:J$218),-1)</f>
        <v>810</v>
      </c>
      <c r="E52" s="23">
        <f t="shared" si="2"/>
        <v>0.1354515050167224</v>
      </c>
      <c r="G52" s="22">
        <f>ROUND(SUMIF('PDA Segment Details'!$I$7:$I$267,Jurisdiction!$A52,'PDA Segment Details'!K$7:K$267),-1)</f>
        <v>0</v>
      </c>
      <c r="H52" s="22">
        <f>ROUND(SUMIF('PDA Segment Details'!$I$7:$I$267,Jurisdiction!$A52,'PDA Segment Details'!L$7:L$267),-1)</f>
        <v>0</v>
      </c>
      <c r="I52" s="22">
        <f>ROUND(SUMIF('PDA Segment Details'!$I$7:$I$267,Jurisdiction!$A52,'PDA Segment Details'!M$7:M$267),-1)</f>
        <v>0</v>
      </c>
      <c r="K52" s="81">
        <f>SUMIF('PDA Segment Details'!$I$7:$I$267,Jurisdiction!$A52,'PDA Segment Details'!K$7:K$267)/SUMIF('SSA Details'!$C$7:$C$218,Jurisdiction!$A52,'SSA Details'!H$7:H$218)</f>
        <v>0</v>
      </c>
      <c r="L52" s="81">
        <f>SUMIF('PDA Segment Details'!$I$7:$I$267,Jurisdiction!$A52,'PDA Segment Details'!L$7:L$267)/SUMIF('SSA Details'!$C$7:$C$218,Jurisdiction!$A52,'SSA Details'!I$7:I$218)</f>
        <v>0</v>
      </c>
      <c r="M52" s="24"/>
    </row>
    <row r="53" spans="1:13" ht="12">
      <c r="A53" s="21" t="s">
        <v>57</v>
      </c>
      <c r="B53" s="22">
        <f>ROUND(SUMIF('SSA Details'!$C$7:$C$218,Jurisdiction!$A53,'SSA Details'!H$7:H$218),-1)</f>
        <v>20890</v>
      </c>
      <c r="C53" s="22">
        <f>ROUND(SUMIF('SSA Details'!$C$7:$C$218,Jurisdiction!$A53,'SSA Details'!I$7:I$218),-1)</f>
        <v>24390</v>
      </c>
      <c r="D53" s="22">
        <f>ROUND(SUMIF('SSA Details'!$C$7:$C$218,Jurisdiction!$A53,'SSA Details'!J$7:J$218),-1)</f>
        <v>3490</v>
      </c>
      <c r="E53" s="23">
        <f t="shared" si="2"/>
        <v>0.16706558161799903</v>
      </c>
      <c r="G53" s="22">
        <f>ROUND(SUMIF('PDA Segment Details'!$I$7:$I$267,Jurisdiction!$A53,'PDA Segment Details'!K$7:K$267),-1)</f>
        <v>0</v>
      </c>
      <c r="H53" s="22">
        <f>ROUND(SUMIF('PDA Segment Details'!$I$7:$I$267,Jurisdiction!$A53,'PDA Segment Details'!L$7:L$267),-1)</f>
        <v>0</v>
      </c>
      <c r="I53" s="22">
        <f>ROUND(SUMIF('PDA Segment Details'!$I$7:$I$267,Jurisdiction!$A53,'PDA Segment Details'!M$7:M$267),-1)</f>
        <v>0</v>
      </c>
      <c r="K53" s="81">
        <f>SUMIF('PDA Segment Details'!$I$7:$I$267,Jurisdiction!$A53,'PDA Segment Details'!K$7:K$267)/SUMIF('SSA Details'!$C$7:$C$218,Jurisdiction!$A53,'SSA Details'!H$7:H$218)</f>
        <v>0</v>
      </c>
      <c r="L53" s="81">
        <f>SUMIF('PDA Segment Details'!$I$7:$I$267,Jurisdiction!$A53,'PDA Segment Details'!L$7:L$267)/SUMIF('SSA Details'!$C$7:$C$218,Jurisdiction!$A53,'SSA Details'!I$7:I$218)</f>
        <v>0</v>
      </c>
      <c r="M53" s="24"/>
    </row>
    <row r="54" spans="1:13" ht="12">
      <c r="A54" s="21" t="s">
        <v>58</v>
      </c>
      <c r="B54" s="22">
        <f>ROUND(SUMIF('SSA Details'!$C$7:$C$218,Jurisdiction!$A54,'SSA Details'!H$7:H$218),-1)</f>
        <v>510</v>
      </c>
      <c r="C54" s="22">
        <f>ROUND(SUMIF('SSA Details'!$C$7:$C$218,Jurisdiction!$A54,'SSA Details'!I$7:I$218),-1)</f>
        <v>590</v>
      </c>
      <c r="D54" s="22">
        <f>ROUND(SUMIF('SSA Details'!$C$7:$C$218,Jurisdiction!$A54,'SSA Details'!J$7:J$218),-1)</f>
        <v>80</v>
      </c>
      <c r="E54" s="23">
        <f t="shared" si="2"/>
        <v>0.1568627450980392</v>
      </c>
      <c r="G54" s="22">
        <f>ROUND(SUMIF('PDA Segment Details'!$I$7:$I$267,Jurisdiction!$A54,'PDA Segment Details'!K$7:K$267),-1)</f>
        <v>0</v>
      </c>
      <c r="H54" s="22">
        <f>ROUND(SUMIF('PDA Segment Details'!$I$7:$I$267,Jurisdiction!$A54,'PDA Segment Details'!L$7:L$267),-1)</f>
        <v>0</v>
      </c>
      <c r="I54" s="22">
        <f>ROUND(SUMIF('PDA Segment Details'!$I$7:$I$267,Jurisdiction!$A54,'PDA Segment Details'!M$7:M$267),-1)</f>
        <v>0</v>
      </c>
      <c r="K54" s="81">
        <f>SUMIF('PDA Segment Details'!$I$7:$I$267,Jurisdiction!$A54,'PDA Segment Details'!K$7:K$267)/SUMIF('SSA Details'!$C$7:$C$218,Jurisdiction!$A54,'SSA Details'!H$7:H$218)</f>
        <v>0</v>
      </c>
      <c r="L54" s="81">
        <f>SUMIF('PDA Segment Details'!$I$7:$I$267,Jurisdiction!$A54,'PDA Segment Details'!L$7:L$267)/SUMIF('SSA Details'!$C$7:$C$218,Jurisdiction!$A54,'SSA Details'!I$7:I$218)</f>
        <v>0</v>
      </c>
      <c r="M54" s="24"/>
    </row>
    <row r="55" spans="1:13" ht="12">
      <c r="A55" s="21" t="s">
        <v>59</v>
      </c>
      <c r="B55" s="22">
        <f>ROUND(SUMIF('SSA Details'!$C$7:$C$218,Jurisdiction!$A55,'SSA Details'!H$7:H$218),-1)</f>
        <v>3740</v>
      </c>
      <c r="C55" s="22">
        <f>ROUND(SUMIF('SSA Details'!$C$7:$C$218,Jurisdiction!$A55,'SSA Details'!I$7:I$218),-1)</f>
        <v>4350</v>
      </c>
      <c r="D55" s="22">
        <f>ROUND(SUMIF('SSA Details'!$C$7:$C$218,Jurisdiction!$A55,'SSA Details'!J$7:J$218),-1)</f>
        <v>610</v>
      </c>
      <c r="E55" s="23">
        <f t="shared" si="2"/>
        <v>0.16310160427807488</v>
      </c>
      <c r="G55" s="22">
        <f>ROUND(SUMIF('PDA Segment Details'!$I$7:$I$267,Jurisdiction!$A55,'PDA Segment Details'!K$7:K$267),-1)</f>
        <v>0</v>
      </c>
      <c r="H55" s="22">
        <f>ROUND(SUMIF('PDA Segment Details'!$I$7:$I$267,Jurisdiction!$A55,'PDA Segment Details'!L$7:L$267),-1)</f>
        <v>0</v>
      </c>
      <c r="I55" s="22">
        <f>ROUND(SUMIF('PDA Segment Details'!$I$7:$I$267,Jurisdiction!$A55,'PDA Segment Details'!M$7:M$267),-1)</f>
        <v>0</v>
      </c>
      <c r="K55" s="81">
        <f>SUMIF('PDA Segment Details'!$I$7:$I$267,Jurisdiction!$A55,'PDA Segment Details'!K$7:K$267)/SUMIF('SSA Details'!$C$7:$C$218,Jurisdiction!$A55,'SSA Details'!H$7:H$218)</f>
        <v>0</v>
      </c>
      <c r="L55" s="81">
        <f>SUMIF('PDA Segment Details'!$I$7:$I$267,Jurisdiction!$A55,'PDA Segment Details'!L$7:L$267)/SUMIF('SSA Details'!$C$7:$C$218,Jurisdiction!$A55,'SSA Details'!I$7:I$218)</f>
        <v>0</v>
      </c>
      <c r="M55" s="24"/>
    </row>
    <row r="56" spans="1:13" ht="12">
      <c r="A56" s="21" t="s">
        <v>60</v>
      </c>
      <c r="B56" s="22">
        <f>ROUND(SUMIF('SSA Details'!$C$7:$C$218,Jurisdiction!$A56,'SSA Details'!H$7:H$218),-1)</f>
        <v>37620</v>
      </c>
      <c r="C56" s="22">
        <f>ROUND(SUMIF('SSA Details'!$C$7:$C$218,Jurisdiction!$A56,'SSA Details'!I$7:I$218),-1)</f>
        <v>44960</v>
      </c>
      <c r="D56" s="22">
        <f>ROUND(SUMIF('SSA Details'!$C$7:$C$218,Jurisdiction!$A56,'SSA Details'!J$7:J$218),-1)</f>
        <v>7340</v>
      </c>
      <c r="E56" s="23">
        <f t="shared" si="2"/>
        <v>0.1951089845826688</v>
      </c>
      <c r="G56" s="22">
        <f>ROUND(SUMIF('PDA Segment Details'!$I$7:$I$267,Jurisdiction!$A56,'PDA Segment Details'!K$7:K$267),-1)</f>
        <v>13920</v>
      </c>
      <c r="H56" s="22">
        <f>ROUND(SUMIF('PDA Segment Details'!$I$7:$I$267,Jurisdiction!$A56,'PDA Segment Details'!L$7:L$267),-1)</f>
        <v>17340</v>
      </c>
      <c r="I56" s="22">
        <f>ROUND(SUMIF('PDA Segment Details'!$I$7:$I$267,Jurisdiction!$A56,'PDA Segment Details'!M$7:M$267),-1)</f>
        <v>3430</v>
      </c>
      <c r="K56" s="81">
        <f>SUMIF('PDA Segment Details'!$I$7:$I$267,Jurisdiction!$A56,'PDA Segment Details'!K$7:K$267)/SUMIF('SSA Details'!$C$7:$C$218,Jurisdiction!$A56,'SSA Details'!H$7:H$218)</f>
        <v>0.3698779661357709</v>
      </c>
      <c r="L56" s="81">
        <f>SUMIF('PDA Segment Details'!$I$7:$I$267,Jurisdiction!$A56,'PDA Segment Details'!L$7:L$267)/SUMIF('SSA Details'!$C$7:$C$218,Jurisdiction!$A56,'SSA Details'!I$7:I$218)</f>
        <v>0.3857188588350422</v>
      </c>
      <c r="M56" s="24"/>
    </row>
    <row r="57" spans="1:13" ht="12">
      <c r="A57" s="21" t="s">
        <v>61</v>
      </c>
      <c r="B57" s="22">
        <f>ROUND(SUMIF('SSA Details'!$C$7:$C$218,Jurisdiction!$A57,'SSA Details'!H$7:H$218),-1)</f>
        <v>6220</v>
      </c>
      <c r="C57" s="22">
        <f>ROUND(SUMIF('SSA Details'!$C$7:$C$218,Jurisdiction!$A57,'SSA Details'!I$7:I$218),-1)</f>
        <v>7630</v>
      </c>
      <c r="D57" s="22">
        <f>ROUND(SUMIF('SSA Details'!$C$7:$C$218,Jurisdiction!$A57,'SSA Details'!J$7:J$218),-1)</f>
        <v>1420</v>
      </c>
      <c r="E57" s="23">
        <f t="shared" si="2"/>
        <v>0.2282958199356913</v>
      </c>
      <c r="G57" s="22">
        <f>ROUND(SUMIF('PDA Segment Details'!$I$7:$I$267,Jurisdiction!$A57,'PDA Segment Details'!K$7:K$267),-1)</f>
        <v>0</v>
      </c>
      <c r="H57" s="22">
        <f>ROUND(SUMIF('PDA Segment Details'!$I$7:$I$267,Jurisdiction!$A57,'PDA Segment Details'!L$7:L$267),-1)</f>
        <v>0</v>
      </c>
      <c r="I57" s="22">
        <f>ROUND(SUMIF('PDA Segment Details'!$I$7:$I$267,Jurisdiction!$A57,'PDA Segment Details'!M$7:M$267),-1)</f>
        <v>0</v>
      </c>
      <c r="K57" s="81">
        <f>SUMIF('PDA Segment Details'!$I$7:$I$267,Jurisdiction!$A57,'PDA Segment Details'!K$7:K$267)/SUMIF('SSA Details'!$C$7:$C$218,Jurisdiction!$A57,'SSA Details'!H$7:H$218)</f>
        <v>0</v>
      </c>
      <c r="L57" s="81">
        <f>SUMIF('PDA Segment Details'!$I$7:$I$267,Jurisdiction!$A57,'PDA Segment Details'!L$7:L$267)/SUMIF('SSA Details'!$C$7:$C$218,Jurisdiction!$A57,'SSA Details'!I$7:I$218)</f>
        <v>0</v>
      </c>
      <c r="M57" s="24"/>
    </row>
    <row r="58" spans="1:13" ht="12">
      <c r="A58" s="21" t="s">
        <v>62</v>
      </c>
      <c r="B58" s="22">
        <f>ROUND(SUMIF('SSA Details'!$C$7:$C$218,Jurisdiction!$A58,'SSA Details'!H$7:H$218),-1)</f>
        <v>2340</v>
      </c>
      <c r="C58" s="22">
        <f>ROUND(SUMIF('SSA Details'!$C$7:$C$218,Jurisdiction!$A58,'SSA Details'!I$7:I$218),-1)</f>
        <v>2690</v>
      </c>
      <c r="D58" s="22">
        <f>ROUND(SUMIF('SSA Details'!$C$7:$C$218,Jurisdiction!$A58,'SSA Details'!J$7:J$218),-1)</f>
        <v>340</v>
      </c>
      <c r="E58" s="23">
        <f t="shared" si="2"/>
        <v>0.1452991452991453</v>
      </c>
      <c r="G58" s="22">
        <f>ROUND(SUMIF('PDA Segment Details'!$I$7:$I$267,Jurisdiction!$A58,'PDA Segment Details'!K$7:K$267),-1)</f>
        <v>0</v>
      </c>
      <c r="H58" s="22">
        <f>ROUND(SUMIF('PDA Segment Details'!$I$7:$I$267,Jurisdiction!$A58,'PDA Segment Details'!L$7:L$267),-1)</f>
        <v>0</v>
      </c>
      <c r="I58" s="22">
        <f>ROUND(SUMIF('PDA Segment Details'!$I$7:$I$267,Jurisdiction!$A58,'PDA Segment Details'!M$7:M$267),-1)</f>
        <v>0</v>
      </c>
      <c r="K58" s="81">
        <f>SUMIF('PDA Segment Details'!$I$7:$I$267,Jurisdiction!$A58,'PDA Segment Details'!K$7:K$267)/SUMIF('SSA Details'!$C$7:$C$218,Jurisdiction!$A58,'SSA Details'!H$7:H$218)</f>
        <v>0</v>
      </c>
      <c r="L58" s="81">
        <f>SUMIF('PDA Segment Details'!$I$7:$I$267,Jurisdiction!$A58,'PDA Segment Details'!L$7:L$267)/SUMIF('SSA Details'!$C$7:$C$218,Jurisdiction!$A58,'SSA Details'!I$7:I$218)</f>
        <v>0</v>
      </c>
      <c r="M58" s="24"/>
    </row>
    <row r="59" spans="1:13" ht="12">
      <c r="A59" s="27" t="s">
        <v>63</v>
      </c>
      <c r="B59" s="22">
        <f>ROUND(SUMIF('SSA Details'!$C$7:$C$218,Jurisdiction!$A59,'SSA Details'!H$7:H$218),-1)</f>
        <v>16380</v>
      </c>
      <c r="C59" s="22">
        <f>ROUND(SUMIF('SSA Details'!$C$7:$C$218,Jurisdiction!$A59,'SSA Details'!I$7:I$218),-1)</f>
        <v>19360</v>
      </c>
      <c r="D59" s="22">
        <f>ROUND(SUMIF('SSA Details'!$C$7:$C$218,Jurisdiction!$A59,'SSA Details'!J$7:J$218),-1)</f>
        <v>2980</v>
      </c>
      <c r="E59" s="23">
        <f t="shared" si="2"/>
        <v>0.18192918192918192</v>
      </c>
      <c r="G59" s="22">
        <f>ROUND(SUMIF('PDA Segment Details'!$I$7:$I$267,Jurisdiction!$A59,'PDA Segment Details'!K$7:K$267),-1)</f>
        <v>2260</v>
      </c>
      <c r="H59" s="22">
        <f>ROUND(SUMIF('PDA Segment Details'!$I$7:$I$267,Jurisdiction!$A59,'PDA Segment Details'!L$7:L$267),-1)</f>
        <v>2960</v>
      </c>
      <c r="I59" s="22">
        <f>ROUND(SUMIF('PDA Segment Details'!$I$7:$I$267,Jurisdiction!$A59,'PDA Segment Details'!M$7:M$267),-1)</f>
        <v>700</v>
      </c>
      <c r="K59" s="81">
        <f>SUMIF('PDA Segment Details'!$I$7:$I$267,Jurisdiction!$A59,'PDA Segment Details'!K$7:K$267)/SUMIF('SSA Details'!$C$7:$C$218,Jurisdiction!$A59,'SSA Details'!H$7:H$218)</f>
        <v>0.138141896646265</v>
      </c>
      <c r="L59" s="81">
        <f>SUMIF('PDA Segment Details'!$I$7:$I$267,Jurisdiction!$A59,'PDA Segment Details'!L$7:L$267)/SUMIF('SSA Details'!$C$7:$C$218,Jurisdiction!$A59,'SSA Details'!I$7:I$218)</f>
        <v>0.15302999774433546</v>
      </c>
      <c r="M59" s="24"/>
    </row>
    <row r="60" spans="1:12" ht="12">
      <c r="A60" s="21"/>
      <c r="K60" s="81"/>
      <c r="L60" s="81"/>
    </row>
    <row r="61" spans="1:13" ht="12">
      <c r="A61" s="21" t="s">
        <v>64</v>
      </c>
      <c r="B61" s="22">
        <f>ROUND(SUMIF('SSA Details'!$C$7:$C$218,Jurisdiction!$A61,'SSA Details'!H$7:H$218),-1)</f>
        <v>2920</v>
      </c>
      <c r="C61" s="22">
        <f>ROUND(SUMIF('SSA Details'!$C$7:$C$218,Jurisdiction!$A61,'SSA Details'!I$7:I$218),-1)</f>
        <v>4160</v>
      </c>
      <c r="D61" s="22">
        <f>ROUND(SUMIF('SSA Details'!$C$7:$C$218,Jurisdiction!$A61,'SSA Details'!J$7:J$218),-1)</f>
        <v>1240</v>
      </c>
      <c r="E61" s="23">
        <f aca="true" t="shared" si="3" ref="E61:E66">D61/B61</f>
        <v>0.4246575342465753</v>
      </c>
      <c r="G61" s="22">
        <f>ROUND(SUMIF('PDA Segment Details'!$I$7:$I$267,Jurisdiction!$A61,'PDA Segment Details'!K$7:K$267),-1)</f>
        <v>1280</v>
      </c>
      <c r="H61" s="22">
        <f>ROUND(SUMIF('PDA Segment Details'!$I$7:$I$267,Jurisdiction!$A61,'PDA Segment Details'!L$7:L$267),-1)</f>
        <v>2100</v>
      </c>
      <c r="I61" s="22">
        <f>ROUND(SUMIF('PDA Segment Details'!$I$7:$I$267,Jurisdiction!$A61,'PDA Segment Details'!M$7:M$267),-1)</f>
        <v>810</v>
      </c>
      <c r="K61" s="81">
        <f>SUMIF('PDA Segment Details'!$I$7:$I$267,Jurisdiction!$A61,'PDA Segment Details'!K$7:K$267)/SUMIF('SSA Details'!$C$7:$C$218,Jurisdiction!$A61,'SSA Details'!H$7:H$218)</f>
        <v>0.4403506436501392</v>
      </c>
      <c r="L61" s="81">
        <f>SUMIF('PDA Segment Details'!$I$7:$I$267,Jurisdiction!$A61,'PDA Segment Details'!L$7:L$267)/SUMIF('SSA Details'!$C$7:$C$218,Jurisdiction!$A61,'SSA Details'!I$7:I$218)</f>
        <v>0.5035655548980036</v>
      </c>
      <c r="M61" s="24"/>
    </row>
    <row r="62" spans="1:13" ht="12">
      <c r="A62" s="21" t="s">
        <v>65</v>
      </c>
      <c r="B62" s="22">
        <f>ROUND(SUMIF('SSA Details'!$C$7:$C$218,Jurisdiction!$A62,'SSA Details'!H$7:H$218),-1)</f>
        <v>2220</v>
      </c>
      <c r="C62" s="22">
        <f>ROUND(SUMIF('SSA Details'!$C$7:$C$218,Jurisdiction!$A62,'SSA Details'!I$7:I$218),-1)</f>
        <v>2640</v>
      </c>
      <c r="D62" s="22">
        <f>ROUND(SUMIF('SSA Details'!$C$7:$C$218,Jurisdiction!$A62,'SSA Details'!J$7:J$218),-1)</f>
        <v>420</v>
      </c>
      <c r="E62" s="23">
        <f t="shared" si="3"/>
        <v>0.1891891891891892</v>
      </c>
      <c r="G62" s="22">
        <f>ROUND(SUMIF('PDA Segment Details'!$I$7:$I$267,Jurisdiction!$A62,'PDA Segment Details'!K$7:K$267),-1)</f>
        <v>0</v>
      </c>
      <c r="H62" s="22">
        <f>ROUND(SUMIF('PDA Segment Details'!$I$7:$I$267,Jurisdiction!$A62,'PDA Segment Details'!L$7:L$267),-1)</f>
        <v>0</v>
      </c>
      <c r="I62" s="22">
        <f>ROUND(SUMIF('PDA Segment Details'!$I$7:$I$267,Jurisdiction!$A62,'PDA Segment Details'!M$7:M$267),-1)</f>
        <v>0</v>
      </c>
      <c r="K62" s="81">
        <f>SUMIF('PDA Segment Details'!$I$7:$I$267,Jurisdiction!$A62,'PDA Segment Details'!K$7:K$267)/SUMIF('SSA Details'!$C$7:$C$218,Jurisdiction!$A62,'SSA Details'!H$7:H$218)</f>
        <v>0</v>
      </c>
      <c r="L62" s="81">
        <f>SUMIF('PDA Segment Details'!$I$7:$I$267,Jurisdiction!$A62,'PDA Segment Details'!L$7:L$267)/SUMIF('SSA Details'!$C$7:$C$218,Jurisdiction!$A62,'SSA Details'!I$7:I$218)</f>
        <v>0</v>
      </c>
      <c r="M62" s="24"/>
    </row>
    <row r="63" spans="1:13" ht="12">
      <c r="A63" s="21" t="s">
        <v>13</v>
      </c>
      <c r="B63" s="22">
        <f>ROUND(SUMIF('SSA Details'!$C$7:$C$218,Jurisdiction!$A63,'SSA Details'!H$7:H$218),-1)</f>
        <v>33950</v>
      </c>
      <c r="C63" s="22">
        <f>ROUND(SUMIF('SSA Details'!$C$7:$C$218,Jurisdiction!$A63,'SSA Details'!I$7:I$218),-1)</f>
        <v>44520</v>
      </c>
      <c r="D63" s="22">
        <f>ROUND(SUMIF('SSA Details'!$C$7:$C$218,Jurisdiction!$A63,'SSA Details'!J$7:J$218),-1)</f>
        <v>10570</v>
      </c>
      <c r="E63" s="23">
        <f t="shared" si="3"/>
        <v>0.311340206185567</v>
      </c>
      <c r="G63" s="22">
        <f>ROUND(SUMIF('PDA Segment Details'!$I$7:$I$267,Jurisdiction!$A63,'PDA Segment Details'!K$7:K$267),-1)</f>
        <v>10960</v>
      </c>
      <c r="H63" s="22">
        <f>ROUND(SUMIF('PDA Segment Details'!$I$7:$I$267,Jurisdiction!$A63,'PDA Segment Details'!L$7:L$267),-1)</f>
        <v>13570</v>
      </c>
      <c r="I63" s="22">
        <f>ROUND(SUMIF('PDA Segment Details'!$I$7:$I$267,Jurisdiction!$A63,'PDA Segment Details'!M$7:M$267),-1)</f>
        <v>2620</v>
      </c>
      <c r="K63" s="81">
        <f>SUMIF('PDA Segment Details'!$I$7:$I$267,Jurisdiction!$A63,'PDA Segment Details'!K$7:K$267)/SUMIF('SSA Details'!$C$7:$C$218,Jurisdiction!$A63,'SSA Details'!H$7:H$218)</f>
        <v>0.32269758168860047</v>
      </c>
      <c r="L63" s="81">
        <f>SUMIF('PDA Segment Details'!$I$7:$I$267,Jurisdiction!$A63,'PDA Segment Details'!L$7:L$267)/SUMIF('SSA Details'!$C$7:$C$218,Jurisdiction!$A63,'SSA Details'!I$7:I$218)</f>
        <v>0.30493187323981935</v>
      </c>
      <c r="M63" s="24"/>
    </row>
    <row r="64" spans="1:13" ht="12">
      <c r="A64" s="21" t="s">
        <v>66</v>
      </c>
      <c r="B64" s="22">
        <f>ROUND(SUMIF('SSA Details'!$C$7:$C$218,Jurisdiction!$A64,'SSA Details'!H$7:H$218),-1)</f>
        <v>5340</v>
      </c>
      <c r="C64" s="22">
        <f>ROUND(SUMIF('SSA Details'!$C$7:$C$218,Jurisdiction!$A64,'SSA Details'!I$7:I$218),-1)</f>
        <v>6230</v>
      </c>
      <c r="D64" s="22">
        <f>ROUND(SUMIF('SSA Details'!$C$7:$C$218,Jurisdiction!$A64,'SSA Details'!J$7:J$218),-1)</f>
        <v>890</v>
      </c>
      <c r="E64" s="23">
        <f t="shared" si="3"/>
        <v>0.16666666666666666</v>
      </c>
      <c r="G64" s="22">
        <f>ROUND(SUMIF('PDA Segment Details'!$I$7:$I$267,Jurisdiction!$A64,'PDA Segment Details'!K$7:K$267),-1)</f>
        <v>0</v>
      </c>
      <c r="H64" s="22">
        <f>ROUND(SUMIF('PDA Segment Details'!$I$7:$I$267,Jurisdiction!$A64,'PDA Segment Details'!L$7:L$267),-1)</f>
        <v>0</v>
      </c>
      <c r="I64" s="22">
        <f>ROUND(SUMIF('PDA Segment Details'!$I$7:$I$267,Jurisdiction!$A64,'PDA Segment Details'!M$7:M$267),-1)</f>
        <v>0</v>
      </c>
      <c r="K64" s="81">
        <f>SUMIF('PDA Segment Details'!$I$7:$I$267,Jurisdiction!$A64,'PDA Segment Details'!K$7:K$267)/SUMIF('SSA Details'!$C$7:$C$218,Jurisdiction!$A64,'SSA Details'!H$7:H$218)</f>
        <v>0</v>
      </c>
      <c r="L64" s="81">
        <f>SUMIF('PDA Segment Details'!$I$7:$I$267,Jurisdiction!$A64,'PDA Segment Details'!L$7:L$267)/SUMIF('SSA Details'!$C$7:$C$218,Jurisdiction!$A64,'SSA Details'!I$7:I$218)</f>
        <v>0</v>
      </c>
      <c r="M64" s="24"/>
    </row>
    <row r="65" spans="1:13" ht="12">
      <c r="A65" s="21" t="s">
        <v>67</v>
      </c>
      <c r="B65" s="22">
        <f>ROUND(SUMIF('SSA Details'!$C$7:$C$218,Jurisdiction!$A65,'SSA Details'!H$7:H$218),-1)</f>
        <v>1600</v>
      </c>
      <c r="C65" s="22">
        <f>ROUND(SUMIF('SSA Details'!$C$7:$C$218,Jurisdiction!$A65,'SSA Details'!I$7:I$218),-1)</f>
        <v>1980</v>
      </c>
      <c r="D65" s="22">
        <f>ROUND(SUMIF('SSA Details'!$C$7:$C$218,Jurisdiction!$A65,'SSA Details'!J$7:J$218),-1)</f>
        <v>380</v>
      </c>
      <c r="E65" s="23">
        <f t="shared" si="3"/>
        <v>0.2375</v>
      </c>
      <c r="G65" s="22">
        <f>ROUND(SUMIF('PDA Segment Details'!$I$7:$I$267,Jurisdiction!$A65,'PDA Segment Details'!K$7:K$267),-1)</f>
        <v>0</v>
      </c>
      <c r="H65" s="22">
        <f>ROUND(SUMIF('PDA Segment Details'!$I$7:$I$267,Jurisdiction!$A65,'PDA Segment Details'!L$7:L$267),-1)</f>
        <v>0</v>
      </c>
      <c r="I65" s="22">
        <f>ROUND(SUMIF('PDA Segment Details'!$I$7:$I$267,Jurisdiction!$A65,'PDA Segment Details'!M$7:M$267),-1)</f>
        <v>0</v>
      </c>
      <c r="K65" s="81">
        <f>SUMIF('PDA Segment Details'!$I$7:$I$267,Jurisdiction!$A65,'PDA Segment Details'!K$7:K$267)/SUMIF('SSA Details'!$C$7:$C$218,Jurisdiction!$A65,'SSA Details'!H$7:H$218)</f>
        <v>0</v>
      </c>
      <c r="L65" s="81">
        <f>SUMIF('PDA Segment Details'!$I$7:$I$267,Jurisdiction!$A65,'PDA Segment Details'!L$7:L$267)/SUMIF('SSA Details'!$C$7:$C$218,Jurisdiction!$A65,'SSA Details'!I$7:I$218)</f>
        <v>0</v>
      </c>
      <c r="M65" s="24"/>
    </row>
    <row r="66" spans="1:13" ht="12">
      <c r="A66" s="27" t="s">
        <v>68</v>
      </c>
      <c r="B66" s="22">
        <f>ROUND(SUMIF('SSA Details'!$C$7:$C$218,Jurisdiction!$A66,'SSA Details'!H$7:H$218),-1)</f>
        <v>24630</v>
      </c>
      <c r="C66" s="22">
        <f>ROUND(SUMIF('SSA Details'!$C$7:$C$218,Jurisdiction!$A66,'SSA Details'!I$7:I$218),-1)</f>
        <v>30000</v>
      </c>
      <c r="D66" s="22">
        <f>ROUND(SUMIF('SSA Details'!$C$7:$C$218,Jurisdiction!$A66,'SSA Details'!J$7:J$218),-1)</f>
        <v>5380</v>
      </c>
      <c r="E66" s="23">
        <f t="shared" si="3"/>
        <v>0.21843280552172148</v>
      </c>
      <c r="G66" s="22">
        <f>ROUND(SUMIF('PDA Segment Details'!$I$7:$I$267,Jurisdiction!$A66,'PDA Segment Details'!K$7:K$267),-1)</f>
        <v>0</v>
      </c>
      <c r="H66" s="22">
        <f>ROUND(SUMIF('PDA Segment Details'!$I$7:$I$267,Jurisdiction!$A66,'PDA Segment Details'!L$7:L$267),-1)</f>
        <v>0</v>
      </c>
      <c r="I66" s="22">
        <f>ROUND(SUMIF('PDA Segment Details'!$I$7:$I$267,Jurisdiction!$A66,'PDA Segment Details'!M$7:M$267),-1)</f>
        <v>0</v>
      </c>
      <c r="K66" s="81">
        <f>SUMIF('PDA Segment Details'!$I$7:$I$267,Jurisdiction!$A66,'PDA Segment Details'!K$7:K$267)/SUMIF('SSA Details'!$C$7:$C$218,Jurisdiction!$A66,'SSA Details'!H$7:H$218)</f>
        <v>0</v>
      </c>
      <c r="L66" s="81">
        <f>SUMIF('PDA Segment Details'!$I$7:$I$267,Jurisdiction!$A66,'PDA Segment Details'!L$7:L$267)/SUMIF('SSA Details'!$C$7:$C$218,Jurisdiction!$A66,'SSA Details'!I$7:I$218)</f>
        <v>0</v>
      </c>
      <c r="M66" s="24"/>
    </row>
    <row r="67" ht="12">
      <c r="A67" s="21"/>
    </row>
    <row r="68" spans="1:13" ht="12">
      <c r="A68" s="21" t="s">
        <v>15</v>
      </c>
      <c r="B68" s="22">
        <f>ROUND(SUMIF('SSA Details'!$C$7:$C$218,Jurisdiction!$A68,'SSA Details'!H$7:H$218),-1)</f>
        <v>568720</v>
      </c>
      <c r="C68" s="22">
        <f>ROUND(SUMIF('SSA Details'!$C$7:$C$218,Jurisdiction!$A68,'SSA Details'!I$7:I$218),-1)</f>
        <v>759470</v>
      </c>
      <c r="D68" s="22">
        <f>ROUND(SUMIF('SSA Details'!$C$7:$C$218,Jurisdiction!$A68,'SSA Details'!J$7:J$218),-1)</f>
        <v>190740</v>
      </c>
      <c r="E68" s="23">
        <f>D68/B68</f>
        <v>0.33538472358981575</v>
      </c>
      <c r="G68" s="22">
        <f>ROUND(SUMIF('PDA Segment Details'!$I$7:$I$267,Jurisdiction!$A68,'PDA Segment Details'!K$7:K$267),-1)</f>
        <v>471560</v>
      </c>
      <c r="H68" s="22">
        <f>ROUND(SUMIF('PDA Segment Details'!$I$7:$I$267,Jurisdiction!$A68,'PDA Segment Details'!L$7:L$267),-1)</f>
        <v>633720</v>
      </c>
      <c r="I68" s="22">
        <f>ROUND(SUMIF('PDA Segment Details'!$I$7:$I$267,Jurisdiction!$A68,'PDA Segment Details'!M$7:M$267),-1)</f>
        <v>162160</v>
      </c>
      <c r="K68" s="81">
        <f>SUMIF('PDA Segment Details'!$I$7:$I$267,Jurisdiction!$A68,'PDA Segment Details'!K$7:K$267)/SUMIF('SSA Details'!$C$7:$C$218,Jurisdiction!$A68,'SSA Details'!H$7:H$218)</f>
        <v>0.8291632323995618</v>
      </c>
      <c r="L68" s="81">
        <f>SUMIF('PDA Segment Details'!$I$7:$I$267,Jurisdiction!$A68,'PDA Segment Details'!L$7:L$267)/SUMIF('SSA Details'!$C$7:$C$218,Jurisdiction!$A68,'SSA Details'!I$7:I$218)</f>
        <v>0.8344321416356429</v>
      </c>
      <c r="M68" s="24"/>
    </row>
    <row r="69" ht="12">
      <c r="A69" s="21"/>
    </row>
    <row r="70" spans="1:13" ht="12">
      <c r="A70" s="21" t="s">
        <v>69</v>
      </c>
      <c r="B70" s="22">
        <f>ROUND(SUMIF('SSA Details'!$C$7:$C$218,Jurisdiction!$A70,'SSA Details'!H$7:H$218),-1)</f>
        <v>2610</v>
      </c>
      <c r="C70" s="22">
        <f>ROUND(SUMIF('SSA Details'!$C$7:$C$218,Jurisdiction!$A70,'SSA Details'!I$7:I$218),-1)</f>
        <v>3170</v>
      </c>
      <c r="D70" s="22">
        <f>ROUND(SUMIF('SSA Details'!$C$7:$C$218,Jurisdiction!$A70,'SSA Details'!J$7:J$218),-1)</f>
        <v>560</v>
      </c>
      <c r="E70" s="23">
        <f aca="true" t="shared" si="4" ref="E70:E90">D70/B70</f>
        <v>0.21455938697318008</v>
      </c>
      <c r="G70" s="22">
        <f>ROUND(SUMIF('PDA Segment Details'!$I$7:$I$267,Jurisdiction!$A70,'PDA Segment Details'!K$7:K$267),-1)</f>
        <v>0</v>
      </c>
      <c r="H70" s="22">
        <f>ROUND(SUMIF('PDA Segment Details'!$I$7:$I$267,Jurisdiction!$A70,'PDA Segment Details'!L$7:L$267),-1)</f>
        <v>0</v>
      </c>
      <c r="I70" s="22">
        <f>ROUND(SUMIF('PDA Segment Details'!$I$7:$I$267,Jurisdiction!$A70,'PDA Segment Details'!M$7:M$267),-1)</f>
        <v>0</v>
      </c>
      <c r="K70" s="81">
        <f>SUMIF('PDA Segment Details'!$I$7:$I$267,Jurisdiction!$A70,'PDA Segment Details'!K$7:K$267)/SUMIF('SSA Details'!$C$7:$C$218,Jurisdiction!$A70,'SSA Details'!H$7:H$218)</f>
        <v>0</v>
      </c>
      <c r="L70" s="81">
        <f>SUMIF('PDA Segment Details'!$I$7:$I$267,Jurisdiction!$A70,'PDA Segment Details'!L$7:L$267)/SUMIF('SSA Details'!$C$7:$C$218,Jurisdiction!$A70,'SSA Details'!I$7:I$218)</f>
        <v>0</v>
      </c>
      <c r="M70" s="24"/>
    </row>
    <row r="71" spans="1:13" ht="12">
      <c r="A71" s="21" t="s">
        <v>70</v>
      </c>
      <c r="B71" s="22">
        <f>ROUND(SUMIF('SSA Details'!$C$7:$C$218,Jurisdiction!$A71,'SSA Details'!H$7:H$218),-1)</f>
        <v>8220</v>
      </c>
      <c r="C71" s="22">
        <f>ROUND(SUMIF('SSA Details'!$C$7:$C$218,Jurisdiction!$A71,'SSA Details'!I$7:I$218),-1)</f>
        <v>10500</v>
      </c>
      <c r="D71" s="22">
        <f>ROUND(SUMIF('SSA Details'!$C$7:$C$218,Jurisdiction!$A71,'SSA Details'!J$7:J$218),-1)</f>
        <v>2280</v>
      </c>
      <c r="E71" s="23">
        <f t="shared" si="4"/>
        <v>0.2773722627737226</v>
      </c>
      <c r="G71" s="22">
        <f>ROUND(SUMIF('PDA Segment Details'!$I$7:$I$267,Jurisdiction!$A71,'PDA Segment Details'!K$7:K$267),-1)</f>
        <v>1260</v>
      </c>
      <c r="H71" s="22">
        <f>ROUND(SUMIF('PDA Segment Details'!$I$7:$I$267,Jurisdiction!$A71,'PDA Segment Details'!L$7:L$267),-1)</f>
        <v>2510</v>
      </c>
      <c r="I71" s="22">
        <f>ROUND(SUMIF('PDA Segment Details'!$I$7:$I$267,Jurisdiction!$A71,'PDA Segment Details'!M$7:M$267),-1)</f>
        <v>1260</v>
      </c>
      <c r="K71" s="81">
        <f>SUMIF('PDA Segment Details'!$I$7:$I$267,Jurisdiction!$A71,'PDA Segment Details'!K$7:K$267)/SUMIF('SSA Details'!$C$7:$C$218,Jurisdiction!$A71,'SSA Details'!H$7:H$218)</f>
        <v>0.1529902966494189</v>
      </c>
      <c r="L71" s="81">
        <f>SUMIF('PDA Segment Details'!$I$7:$I$267,Jurisdiction!$A71,'PDA Segment Details'!L$7:L$267)/SUMIF('SSA Details'!$C$7:$C$218,Jurisdiction!$A71,'SSA Details'!I$7:I$218)</f>
        <v>0.23949184226464432</v>
      </c>
      <c r="M71" s="24"/>
    </row>
    <row r="72" spans="1:13" ht="12">
      <c r="A72" s="21" t="s">
        <v>71</v>
      </c>
      <c r="B72" s="22">
        <f>ROUND(SUMIF('SSA Details'!$C$7:$C$218,Jurisdiction!$A72,'SSA Details'!H$7:H$218),-1)</f>
        <v>7220</v>
      </c>
      <c r="C72" s="22">
        <f>ROUND(SUMIF('SSA Details'!$C$7:$C$218,Jurisdiction!$A72,'SSA Details'!I$7:I$218),-1)</f>
        <v>8280</v>
      </c>
      <c r="D72" s="22">
        <f>ROUND(SUMIF('SSA Details'!$C$7:$C$218,Jurisdiction!$A72,'SSA Details'!J$7:J$218),-1)</f>
        <v>1060</v>
      </c>
      <c r="E72" s="23">
        <f t="shared" si="4"/>
        <v>0.14681440443213298</v>
      </c>
      <c r="G72" s="22">
        <f>ROUND(SUMIF('PDA Segment Details'!$I$7:$I$267,Jurisdiction!$A72,'PDA Segment Details'!K$7:K$267),-1)</f>
        <v>550</v>
      </c>
      <c r="H72" s="22">
        <f>ROUND(SUMIF('PDA Segment Details'!$I$7:$I$267,Jurisdiction!$A72,'PDA Segment Details'!L$7:L$267),-1)</f>
        <v>1100</v>
      </c>
      <c r="I72" s="22">
        <f>ROUND(SUMIF('PDA Segment Details'!$I$7:$I$267,Jurisdiction!$A72,'PDA Segment Details'!M$7:M$267),-1)</f>
        <v>540</v>
      </c>
      <c r="K72" s="81">
        <f>SUMIF('PDA Segment Details'!$I$7:$I$267,Jurisdiction!$A72,'PDA Segment Details'!K$7:K$267)/SUMIF('SSA Details'!$C$7:$C$218,Jurisdiction!$A72,'SSA Details'!H$7:H$218)</f>
        <v>0.07679899666284785</v>
      </c>
      <c r="L72" s="81">
        <f>SUMIF('PDA Segment Details'!$I$7:$I$267,Jurisdiction!$A72,'PDA Segment Details'!L$7:L$267)/SUMIF('SSA Details'!$C$7:$C$218,Jurisdiction!$A72,'SSA Details'!I$7:I$218)</f>
        <v>0.132444682460627</v>
      </c>
      <c r="M72" s="24"/>
    </row>
    <row r="73" spans="1:13" ht="12">
      <c r="A73" s="21" t="s">
        <v>72</v>
      </c>
      <c r="B73" s="22">
        <f>ROUND(SUMIF('SSA Details'!$C$7:$C$218,Jurisdiction!$A73,'SSA Details'!H$7:H$218),-1)</f>
        <v>30420</v>
      </c>
      <c r="C73" s="22">
        <f>ROUND(SUMIF('SSA Details'!$C$7:$C$218,Jurisdiction!$A73,'SSA Details'!I$7:I$218),-1)</f>
        <v>39210</v>
      </c>
      <c r="D73" s="22">
        <f>ROUND(SUMIF('SSA Details'!$C$7:$C$218,Jurisdiction!$A73,'SSA Details'!J$7:J$218),-1)</f>
        <v>8790</v>
      </c>
      <c r="E73" s="23">
        <f t="shared" si="4"/>
        <v>0.28895463510848124</v>
      </c>
      <c r="G73" s="22">
        <f>ROUND(SUMIF('PDA Segment Details'!$I$7:$I$267,Jurisdiction!$A73,'PDA Segment Details'!K$7:K$267),-1)</f>
        <v>12480</v>
      </c>
      <c r="H73" s="22">
        <f>ROUND(SUMIF('PDA Segment Details'!$I$7:$I$267,Jurisdiction!$A73,'PDA Segment Details'!L$7:L$267),-1)</f>
        <v>18460</v>
      </c>
      <c r="I73" s="22">
        <f>ROUND(SUMIF('PDA Segment Details'!$I$7:$I$267,Jurisdiction!$A73,'PDA Segment Details'!M$7:M$267),-1)</f>
        <v>5980</v>
      </c>
      <c r="K73" s="81">
        <f>SUMIF('PDA Segment Details'!$I$7:$I$267,Jurisdiction!$A73,'PDA Segment Details'!K$7:K$267)/SUMIF('SSA Details'!$C$7:$C$218,Jurisdiction!$A73,'SSA Details'!H$7:H$218)</f>
        <v>0.4103031978193163</v>
      </c>
      <c r="L73" s="81">
        <f>SUMIF('PDA Segment Details'!$I$7:$I$267,Jurisdiction!$A73,'PDA Segment Details'!L$7:L$267)/SUMIF('SSA Details'!$C$7:$C$218,Jurisdiction!$A73,'SSA Details'!I$7:I$218)</f>
        <v>0.4707936700363657</v>
      </c>
      <c r="M73" s="24"/>
    </row>
    <row r="74" spans="1:13" ht="12">
      <c r="A74" s="21" t="s">
        <v>73</v>
      </c>
      <c r="B74" s="22">
        <f>ROUND(SUMIF('SSA Details'!$C$7:$C$218,Jurisdiction!$A74,'SSA Details'!H$7:H$218),-1)</f>
        <v>2790</v>
      </c>
      <c r="C74" s="22">
        <f>ROUND(SUMIF('SSA Details'!$C$7:$C$218,Jurisdiction!$A74,'SSA Details'!I$7:I$218),-1)</f>
        <v>3210</v>
      </c>
      <c r="D74" s="22">
        <f>ROUND(SUMIF('SSA Details'!$C$7:$C$218,Jurisdiction!$A74,'SSA Details'!J$7:J$218),-1)</f>
        <v>420</v>
      </c>
      <c r="E74" s="23">
        <f t="shared" si="4"/>
        <v>0.15053763440860216</v>
      </c>
      <c r="G74" s="22">
        <f>ROUND(SUMIF('PDA Segment Details'!$I$7:$I$267,Jurisdiction!$A74,'PDA Segment Details'!K$7:K$267),-1)</f>
        <v>2130</v>
      </c>
      <c r="H74" s="22">
        <f>ROUND(SUMIF('PDA Segment Details'!$I$7:$I$267,Jurisdiction!$A74,'PDA Segment Details'!L$7:L$267),-1)</f>
        <v>2410</v>
      </c>
      <c r="I74" s="22">
        <f>ROUND(SUMIF('PDA Segment Details'!$I$7:$I$267,Jurisdiction!$A74,'PDA Segment Details'!M$7:M$267),-1)</f>
        <v>280</v>
      </c>
      <c r="K74" s="81">
        <f>SUMIF('PDA Segment Details'!$I$7:$I$267,Jurisdiction!$A74,'PDA Segment Details'!K$7:K$267)/SUMIF('SSA Details'!$C$7:$C$218,Jurisdiction!$A74,'SSA Details'!H$7:H$218)</f>
        <v>0.7635053102118227</v>
      </c>
      <c r="L74" s="81">
        <f>SUMIF('PDA Segment Details'!$I$7:$I$267,Jurisdiction!$A74,'PDA Segment Details'!L$7:L$267)/SUMIF('SSA Details'!$C$7:$C$218,Jurisdiction!$A74,'SSA Details'!I$7:I$218)</f>
        <v>0.749885048241236</v>
      </c>
      <c r="M74" s="24"/>
    </row>
    <row r="75" spans="1:13" ht="12">
      <c r="A75" s="21" t="s">
        <v>74</v>
      </c>
      <c r="B75" s="22">
        <f>ROUND(SUMIF('SSA Details'!$C$7:$C$218,Jurisdiction!$A75,'SSA Details'!H$7:H$218),-1)</f>
        <v>21000</v>
      </c>
      <c r="C75" s="22">
        <f>ROUND(SUMIF('SSA Details'!$C$7:$C$218,Jurisdiction!$A75,'SSA Details'!I$7:I$218),-1)</f>
        <v>26910</v>
      </c>
      <c r="D75" s="22">
        <f>ROUND(SUMIF('SSA Details'!$C$7:$C$218,Jurisdiction!$A75,'SSA Details'!J$7:J$218),-1)</f>
        <v>5900</v>
      </c>
      <c r="E75" s="23">
        <f t="shared" si="4"/>
        <v>0.28095238095238095</v>
      </c>
      <c r="G75" s="22">
        <f>ROUND(SUMIF('PDA Segment Details'!$I$7:$I$267,Jurisdiction!$A75,'PDA Segment Details'!K$7:K$267),-1)</f>
        <v>6480</v>
      </c>
      <c r="H75" s="22">
        <f>ROUND(SUMIF('PDA Segment Details'!$I$7:$I$267,Jurisdiction!$A75,'PDA Segment Details'!L$7:L$267),-1)</f>
        <v>10190</v>
      </c>
      <c r="I75" s="22">
        <f>ROUND(SUMIF('PDA Segment Details'!$I$7:$I$267,Jurisdiction!$A75,'PDA Segment Details'!M$7:M$267),-1)</f>
        <v>3710</v>
      </c>
      <c r="K75" s="81">
        <f>SUMIF('PDA Segment Details'!$I$7:$I$267,Jurisdiction!$A75,'PDA Segment Details'!K$7:K$267)/SUMIF('SSA Details'!$C$7:$C$218,Jurisdiction!$A75,'SSA Details'!H$7:H$218)</f>
        <v>0.30845889373574964</v>
      </c>
      <c r="L75" s="81">
        <f>SUMIF('PDA Segment Details'!$I$7:$I$267,Jurisdiction!$A75,'PDA Segment Details'!L$7:L$267)/SUMIF('SSA Details'!$C$7:$C$218,Jurisdiction!$A75,'SSA Details'!I$7:I$218)</f>
        <v>0.3788387226086058</v>
      </c>
      <c r="M75" s="24"/>
    </row>
    <row r="76" spans="1:13" ht="12">
      <c r="A76" s="21" t="s">
        <v>75</v>
      </c>
      <c r="B76" s="22">
        <f>ROUND(SUMIF('SSA Details'!$C$7:$C$218,Jurisdiction!$A76,'SSA Details'!H$7:H$218),-1)</f>
        <v>2720</v>
      </c>
      <c r="C76" s="22">
        <f>ROUND(SUMIF('SSA Details'!$C$7:$C$218,Jurisdiction!$A76,'SSA Details'!I$7:I$218),-1)</f>
        <v>3750</v>
      </c>
      <c r="D76" s="22">
        <f>ROUND(SUMIF('SSA Details'!$C$7:$C$218,Jurisdiction!$A76,'SSA Details'!J$7:J$218),-1)</f>
        <v>1020</v>
      </c>
      <c r="E76" s="23">
        <f t="shared" si="4"/>
        <v>0.375</v>
      </c>
      <c r="G76" s="22">
        <f>ROUND(SUMIF('PDA Segment Details'!$I$7:$I$267,Jurisdiction!$A76,'PDA Segment Details'!K$7:K$267),-1)</f>
        <v>810</v>
      </c>
      <c r="H76" s="22">
        <f>ROUND(SUMIF('PDA Segment Details'!$I$7:$I$267,Jurisdiction!$A76,'PDA Segment Details'!L$7:L$267),-1)</f>
        <v>1230</v>
      </c>
      <c r="I76" s="22">
        <f>ROUND(SUMIF('PDA Segment Details'!$I$7:$I$267,Jurisdiction!$A76,'PDA Segment Details'!M$7:M$267),-1)</f>
        <v>430</v>
      </c>
      <c r="K76" s="81">
        <f>SUMIF('PDA Segment Details'!$I$7:$I$267,Jurisdiction!$A76,'PDA Segment Details'!K$7:K$267)/SUMIF('SSA Details'!$C$7:$C$218,Jurisdiction!$A76,'SSA Details'!H$7:H$218)</f>
        <v>0.2958283518116942</v>
      </c>
      <c r="L76" s="81">
        <f>SUMIF('PDA Segment Details'!$I$7:$I$267,Jurisdiction!$A76,'PDA Segment Details'!L$7:L$267)/SUMIF('SSA Details'!$C$7:$C$218,Jurisdiction!$A76,'SSA Details'!I$7:I$218)</f>
        <v>0.32935589913222807</v>
      </c>
      <c r="M76" s="24"/>
    </row>
    <row r="77" spans="1:13" ht="12">
      <c r="A77" s="21" t="s">
        <v>76</v>
      </c>
      <c r="B77" s="22">
        <f>ROUND(SUMIF('SSA Details'!$C$7:$C$218,Jurisdiction!$A77,'SSA Details'!H$7:H$218),-1)</f>
        <v>13890</v>
      </c>
      <c r="C77" s="22">
        <f>ROUND(SUMIF('SSA Details'!$C$7:$C$218,Jurisdiction!$A77,'SSA Details'!I$7:I$218),-1)</f>
        <v>17490</v>
      </c>
      <c r="D77" s="22">
        <f>ROUND(SUMIF('SSA Details'!$C$7:$C$218,Jurisdiction!$A77,'SSA Details'!J$7:J$218),-1)</f>
        <v>3600</v>
      </c>
      <c r="E77" s="23">
        <f t="shared" si="4"/>
        <v>0.2591792656587473</v>
      </c>
      <c r="G77" s="22">
        <f>ROUND(SUMIF('PDA Segment Details'!$I$7:$I$267,Jurisdiction!$A77,'PDA Segment Details'!K$7:K$267),-1)</f>
        <v>0</v>
      </c>
      <c r="H77" s="22">
        <f>ROUND(SUMIF('PDA Segment Details'!$I$7:$I$267,Jurisdiction!$A77,'PDA Segment Details'!L$7:L$267),-1)</f>
        <v>0</v>
      </c>
      <c r="I77" s="22">
        <f>ROUND(SUMIF('PDA Segment Details'!$I$7:$I$267,Jurisdiction!$A77,'PDA Segment Details'!M$7:M$267),-1)</f>
        <v>0</v>
      </c>
      <c r="K77" s="81">
        <f>SUMIF('PDA Segment Details'!$I$7:$I$267,Jurisdiction!$A77,'PDA Segment Details'!K$7:K$267)/SUMIF('SSA Details'!$C$7:$C$218,Jurisdiction!$A77,'SSA Details'!H$7:H$218)</f>
        <v>0</v>
      </c>
      <c r="L77" s="81">
        <f>SUMIF('PDA Segment Details'!$I$7:$I$267,Jurisdiction!$A77,'PDA Segment Details'!L$7:L$267)/SUMIF('SSA Details'!$C$7:$C$218,Jurisdiction!$A77,'SSA Details'!I$7:I$218)</f>
        <v>0</v>
      </c>
      <c r="M77" s="24"/>
    </row>
    <row r="78" spans="1:13" ht="12">
      <c r="A78" s="21" t="s">
        <v>77</v>
      </c>
      <c r="B78" s="22">
        <f>ROUND(SUMIF('SSA Details'!$C$7:$C$218,Jurisdiction!$A78,'SSA Details'!H$7:H$218),-1)</f>
        <v>5110</v>
      </c>
      <c r="C78" s="22">
        <f>ROUND(SUMIF('SSA Details'!$C$7:$C$218,Jurisdiction!$A78,'SSA Details'!I$7:I$218),-1)</f>
        <v>6120</v>
      </c>
      <c r="D78" s="22">
        <f>ROUND(SUMIF('SSA Details'!$C$7:$C$218,Jurisdiction!$A78,'SSA Details'!J$7:J$218),-1)</f>
        <v>1010</v>
      </c>
      <c r="E78" s="23">
        <f t="shared" si="4"/>
        <v>0.19765166340508805</v>
      </c>
      <c r="G78" s="22">
        <f>ROUND(SUMIF('PDA Segment Details'!$I$7:$I$267,Jurisdiction!$A78,'PDA Segment Details'!K$7:K$267),-1)</f>
        <v>0</v>
      </c>
      <c r="H78" s="22">
        <f>ROUND(SUMIF('PDA Segment Details'!$I$7:$I$267,Jurisdiction!$A78,'PDA Segment Details'!L$7:L$267),-1)</f>
        <v>0</v>
      </c>
      <c r="I78" s="22">
        <f>ROUND(SUMIF('PDA Segment Details'!$I$7:$I$267,Jurisdiction!$A78,'PDA Segment Details'!M$7:M$267),-1)</f>
        <v>0</v>
      </c>
      <c r="K78" s="81">
        <f>SUMIF('PDA Segment Details'!$I$7:$I$267,Jurisdiction!$A78,'PDA Segment Details'!K$7:K$267)/SUMIF('SSA Details'!$C$7:$C$218,Jurisdiction!$A78,'SSA Details'!H$7:H$218)</f>
        <v>0</v>
      </c>
      <c r="L78" s="81">
        <f>SUMIF('PDA Segment Details'!$I$7:$I$267,Jurisdiction!$A78,'PDA Segment Details'!L$7:L$267)/SUMIF('SSA Details'!$C$7:$C$218,Jurisdiction!$A78,'SSA Details'!I$7:I$218)</f>
        <v>0</v>
      </c>
      <c r="M78" s="24"/>
    </row>
    <row r="79" spans="1:13" ht="12">
      <c r="A79" s="21" t="s">
        <v>78</v>
      </c>
      <c r="B79" s="22">
        <f>ROUND(SUMIF('SSA Details'!$C$7:$C$218,Jurisdiction!$A79,'SSA Details'!H$7:H$218),-1)</f>
        <v>2190</v>
      </c>
      <c r="C79" s="22">
        <f>ROUND(SUMIF('SSA Details'!$C$7:$C$218,Jurisdiction!$A79,'SSA Details'!I$7:I$218),-1)</f>
        <v>2620</v>
      </c>
      <c r="D79" s="22">
        <f>ROUND(SUMIF('SSA Details'!$C$7:$C$218,Jurisdiction!$A79,'SSA Details'!J$7:J$218),-1)</f>
        <v>430</v>
      </c>
      <c r="E79" s="23">
        <f t="shared" si="4"/>
        <v>0.1963470319634703</v>
      </c>
      <c r="G79" s="22">
        <f>ROUND(SUMIF('PDA Segment Details'!$I$7:$I$267,Jurisdiction!$A79,'PDA Segment Details'!K$7:K$267),-1)</f>
        <v>0</v>
      </c>
      <c r="H79" s="22">
        <f>ROUND(SUMIF('PDA Segment Details'!$I$7:$I$267,Jurisdiction!$A79,'PDA Segment Details'!L$7:L$267),-1)</f>
        <v>0</v>
      </c>
      <c r="I79" s="22">
        <f>ROUND(SUMIF('PDA Segment Details'!$I$7:$I$267,Jurisdiction!$A79,'PDA Segment Details'!M$7:M$267),-1)</f>
        <v>0</v>
      </c>
      <c r="K79" s="81">
        <f>SUMIF('PDA Segment Details'!$I$7:$I$267,Jurisdiction!$A79,'PDA Segment Details'!K$7:K$267)/SUMIF('SSA Details'!$C$7:$C$218,Jurisdiction!$A79,'SSA Details'!H$7:H$218)</f>
        <v>0</v>
      </c>
      <c r="L79" s="81">
        <f>SUMIF('PDA Segment Details'!$I$7:$I$267,Jurisdiction!$A79,'PDA Segment Details'!L$7:L$267)/SUMIF('SSA Details'!$C$7:$C$218,Jurisdiction!$A79,'SSA Details'!I$7:I$218)</f>
        <v>0</v>
      </c>
      <c r="M79" s="24"/>
    </row>
    <row r="80" spans="1:13" ht="12">
      <c r="A80" s="21" t="s">
        <v>79</v>
      </c>
      <c r="B80" s="22">
        <f>ROUND(SUMIF('SSA Details'!$C$7:$C$218,Jurisdiction!$A80,'SSA Details'!H$7:H$218),-1)</f>
        <v>28990</v>
      </c>
      <c r="C80" s="22">
        <f>ROUND(SUMIF('SSA Details'!$C$7:$C$218,Jurisdiction!$A80,'SSA Details'!I$7:I$218),-1)</f>
        <v>35110</v>
      </c>
      <c r="D80" s="22">
        <f>ROUND(SUMIF('SSA Details'!$C$7:$C$218,Jurisdiction!$A80,'SSA Details'!J$7:J$218),-1)</f>
        <v>6120</v>
      </c>
      <c r="E80" s="23">
        <f t="shared" si="4"/>
        <v>0.21110727837185236</v>
      </c>
      <c r="G80" s="22">
        <f>ROUND(SUMIF('PDA Segment Details'!$I$7:$I$267,Jurisdiction!$A80,'PDA Segment Details'!K$7:K$267),-1)</f>
        <v>7110</v>
      </c>
      <c r="H80" s="22">
        <f>ROUND(SUMIF('PDA Segment Details'!$I$7:$I$267,Jurisdiction!$A80,'PDA Segment Details'!L$7:L$267),-1)</f>
        <v>9700</v>
      </c>
      <c r="I80" s="22">
        <f>ROUND(SUMIF('PDA Segment Details'!$I$7:$I$267,Jurisdiction!$A80,'PDA Segment Details'!M$7:M$267),-1)</f>
        <v>2580</v>
      </c>
      <c r="K80" s="81">
        <f>SUMIF('PDA Segment Details'!$I$7:$I$267,Jurisdiction!$A80,'PDA Segment Details'!K$7:K$267)/SUMIF('SSA Details'!$C$7:$C$218,Jurisdiction!$A80,'SSA Details'!H$7:H$218)</f>
        <v>0.24539040837132997</v>
      </c>
      <c r="L80" s="81">
        <f>SUMIF('PDA Segment Details'!$I$7:$I$267,Jurisdiction!$A80,'PDA Segment Details'!L$7:L$267)/SUMIF('SSA Details'!$C$7:$C$218,Jurisdiction!$A80,'SSA Details'!I$7:I$218)</f>
        <v>0.2761874196911826</v>
      </c>
      <c r="M80" s="24"/>
    </row>
    <row r="81" spans="1:13" ht="12">
      <c r="A81" s="21" t="s">
        <v>80</v>
      </c>
      <c r="B81" s="22">
        <f>ROUND(SUMIF('SSA Details'!$C$7:$C$218,Jurisdiction!$A81,'SSA Details'!H$7:H$218),-1)</f>
        <v>6950</v>
      </c>
      <c r="C81" s="22">
        <f>ROUND(SUMIF('SSA Details'!$C$7:$C$218,Jurisdiction!$A81,'SSA Details'!I$7:I$218),-1)</f>
        <v>9410</v>
      </c>
      <c r="D81" s="22">
        <f>ROUND(SUMIF('SSA Details'!$C$7:$C$218,Jurisdiction!$A81,'SSA Details'!J$7:J$218),-1)</f>
        <v>2460</v>
      </c>
      <c r="E81" s="23">
        <f t="shared" si="4"/>
        <v>0.3539568345323741</v>
      </c>
      <c r="G81" s="22">
        <f>ROUND(SUMIF('PDA Segment Details'!$I$7:$I$267,Jurisdiction!$A81,'PDA Segment Details'!K$7:K$267),-1)</f>
        <v>5050</v>
      </c>
      <c r="H81" s="22">
        <f>ROUND(SUMIF('PDA Segment Details'!$I$7:$I$267,Jurisdiction!$A81,'PDA Segment Details'!L$7:L$267),-1)</f>
        <v>7380</v>
      </c>
      <c r="I81" s="22">
        <f>ROUND(SUMIF('PDA Segment Details'!$I$7:$I$267,Jurisdiction!$A81,'PDA Segment Details'!M$7:M$267),-1)</f>
        <v>2340</v>
      </c>
      <c r="K81" s="81">
        <f>SUMIF('PDA Segment Details'!$I$7:$I$267,Jurisdiction!$A81,'PDA Segment Details'!K$7:K$267)/SUMIF('SSA Details'!$C$7:$C$218,Jurisdiction!$A81,'SSA Details'!H$7:H$218)</f>
        <v>0.7260286471378412</v>
      </c>
      <c r="L81" s="81">
        <f>SUMIF('PDA Segment Details'!$I$7:$I$267,Jurisdiction!$A81,'PDA Segment Details'!L$7:L$267)/SUMIF('SSA Details'!$C$7:$C$218,Jurisdiction!$A81,'SSA Details'!I$7:I$218)</f>
        <v>0.7845268246236414</v>
      </c>
      <c r="M81" s="24"/>
    </row>
    <row r="82" spans="1:13" ht="12">
      <c r="A82" s="21" t="s">
        <v>81</v>
      </c>
      <c r="B82" s="22">
        <f>ROUND(SUMIF('SSA Details'!$C$7:$C$218,Jurisdiction!$A82,'SSA Details'!H$7:H$218),-1)</f>
        <v>5920</v>
      </c>
      <c r="C82" s="22">
        <f>ROUND(SUMIF('SSA Details'!$C$7:$C$218,Jurisdiction!$A82,'SSA Details'!I$7:I$218),-1)</f>
        <v>7170</v>
      </c>
      <c r="D82" s="22">
        <f>ROUND(SUMIF('SSA Details'!$C$7:$C$218,Jurisdiction!$A82,'SSA Details'!J$7:J$218),-1)</f>
        <v>1250</v>
      </c>
      <c r="E82" s="23">
        <f t="shared" si="4"/>
        <v>0.21114864864864866</v>
      </c>
      <c r="G82" s="22">
        <f>ROUND(SUMIF('PDA Segment Details'!$I$7:$I$267,Jurisdiction!$A82,'PDA Segment Details'!K$7:K$267),-1)</f>
        <v>0</v>
      </c>
      <c r="H82" s="22">
        <f>ROUND(SUMIF('PDA Segment Details'!$I$7:$I$267,Jurisdiction!$A82,'PDA Segment Details'!L$7:L$267),-1)</f>
        <v>0</v>
      </c>
      <c r="I82" s="22">
        <f>ROUND(SUMIF('PDA Segment Details'!$I$7:$I$267,Jurisdiction!$A82,'PDA Segment Details'!M$7:M$267),-1)</f>
        <v>0</v>
      </c>
      <c r="K82" s="81">
        <f>SUMIF('PDA Segment Details'!$I$7:$I$267,Jurisdiction!$A82,'PDA Segment Details'!K$7:K$267)/SUMIF('SSA Details'!$C$7:$C$218,Jurisdiction!$A82,'SSA Details'!H$7:H$218)</f>
        <v>0</v>
      </c>
      <c r="L82" s="81">
        <f>SUMIF('PDA Segment Details'!$I$7:$I$267,Jurisdiction!$A82,'PDA Segment Details'!L$7:L$267)/SUMIF('SSA Details'!$C$7:$C$218,Jurisdiction!$A82,'SSA Details'!I$7:I$218)</f>
        <v>0</v>
      </c>
      <c r="M82" s="24"/>
    </row>
    <row r="83" spans="1:13" ht="12">
      <c r="A83" s="21" t="s">
        <v>82</v>
      </c>
      <c r="B83" s="22">
        <f>ROUND(SUMIF('SSA Details'!$C$7:$C$218,Jurisdiction!$A83,'SSA Details'!H$7:H$218),-1)</f>
        <v>1510</v>
      </c>
      <c r="C83" s="22">
        <f>ROUND(SUMIF('SSA Details'!$C$7:$C$218,Jurisdiction!$A83,'SSA Details'!I$7:I$218),-1)</f>
        <v>1780</v>
      </c>
      <c r="D83" s="22">
        <f>ROUND(SUMIF('SSA Details'!$C$7:$C$218,Jurisdiction!$A83,'SSA Details'!J$7:J$218),-1)</f>
        <v>270</v>
      </c>
      <c r="E83" s="23">
        <f t="shared" si="4"/>
        <v>0.17880794701986755</v>
      </c>
      <c r="G83" s="22">
        <f>ROUND(SUMIF('PDA Segment Details'!$I$7:$I$267,Jurisdiction!$A83,'PDA Segment Details'!K$7:K$267),-1)</f>
        <v>0</v>
      </c>
      <c r="H83" s="22">
        <f>ROUND(SUMIF('PDA Segment Details'!$I$7:$I$267,Jurisdiction!$A83,'PDA Segment Details'!L$7:L$267),-1)</f>
        <v>0</v>
      </c>
      <c r="I83" s="22">
        <f>ROUND(SUMIF('PDA Segment Details'!$I$7:$I$267,Jurisdiction!$A83,'PDA Segment Details'!M$7:M$267),-1)</f>
        <v>0</v>
      </c>
      <c r="K83" s="81">
        <f>SUMIF('PDA Segment Details'!$I$7:$I$267,Jurisdiction!$A83,'PDA Segment Details'!K$7:K$267)/SUMIF('SSA Details'!$C$7:$C$218,Jurisdiction!$A83,'SSA Details'!H$7:H$218)</f>
        <v>0</v>
      </c>
      <c r="L83" s="81">
        <f>SUMIF('PDA Segment Details'!$I$7:$I$267,Jurisdiction!$A83,'PDA Segment Details'!L$7:L$267)/SUMIF('SSA Details'!$C$7:$C$218,Jurisdiction!$A83,'SSA Details'!I$7:I$218)</f>
        <v>0</v>
      </c>
      <c r="M83" s="24"/>
    </row>
    <row r="84" spans="1:13" ht="12">
      <c r="A84" s="21" t="s">
        <v>83</v>
      </c>
      <c r="B84" s="22">
        <f>ROUND(SUMIF('SSA Details'!$C$7:$C$218,Jurisdiction!$A84,'SSA Details'!H$7:H$218),-1)</f>
        <v>58340</v>
      </c>
      <c r="C84" s="22">
        <f>ROUND(SUMIF('SSA Details'!$C$7:$C$218,Jurisdiction!$A84,'SSA Details'!I$7:I$218),-1)</f>
        <v>77830</v>
      </c>
      <c r="D84" s="22">
        <f>ROUND(SUMIF('SSA Details'!$C$7:$C$218,Jurisdiction!$A84,'SSA Details'!J$7:J$218),-1)</f>
        <v>19490</v>
      </c>
      <c r="E84" s="23">
        <f t="shared" si="4"/>
        <v>0.3340761055879328</v>
      </c>
      <c r="G84" s="22">
        <f>ROUND(SUMIF('PDA Segment Details'!$I$7:$I$267,Jurisdiction!$A84,'PDA Segment Details'!K$7:K$267),-1)</f>
        <v>21640</v>
      </c>
      <c r="H84" s="22">
        <f>ROUND(SUMIF('PDA Segment Details'!$I$7:$I$267,Jurisdiction!$A84,'PDA Segment Details'!L$7:L$267),-1)</f>
        <v>29630</v>
      </c>
      <c r="I84" s="22">
        <f>ROUND(SUMIF('PDA Segment Details'!$I$7:$I$267,Jurisdiction!$A84,'PDA Segment Details'!M$7:M$267),-1)</f>
        <v>7990</v>
      </c>
      <c r="K84" s="81">
        <f>SUMIF('PDA Segment Details'!$I$7:$I$267,Jurisdiction!$A84,'PDA Segment Details'!K$7:K$267)/SUMIF('SSA Details'!$C$7:$C$218,Jurisdiction!$A84,'SSA Details'!H$7:H$218)</f>
        <v>0.3710199071069026</v>
      </c>
      <c r="L84" s="81">
        <f>SUMIF('PDA Segment Details'!$I$7:$I$267,Jurisdiction!$A84,'PDA Segment Details'!L$7:L$267)/SUMIF('SSA Details'!$C$7:$C$218,Jurisdiction!$A84,'SSA Details'!I$7:I$218)</f>
        <v>0.3807009386804245</v>
      </c>
      <c r="M84" s="24"/>
    </row>
    <row r="85" spans="1:13" ht="12">
      <c r="A85" s="21" t="s">
        <v>84</v>
      </c>
      <c r="B85" s="22">
        <f>ROUND(SUMIF('SSA Details'!$C$7:$C$218,Jurisdiction!$A85,'SSA Details'!H$7:H$218),-1)</f>
        <v>12930</v>
      </c>
      <c r="C85" s="22">
        <f>ROUND(SUMIF('SSA Details'!$C$7:$C$218,Jurisdiction!$A85,'SSA Details'!I$7:I$218),-1)</f>
        <v>17250</v>
      </c>
      <c r="D85" s="22">
        <f>ROUND(SUMIF('SSA Details'!$C$7:$C$218,Jurisdiction!$A85,'SSA Details'!J$7:J$218),-1)</f>
        <v>4320</v>
      </c>
      <c r="E85" s="23">
        <f t="shared" si="4"/>
        <v>0.33410672853828305</v>
      </c>
      <c r="G85" s="22">
        <f>ROUND(SUMIF('PDA Segment Details'!$I$7:$I$267,Jurisdiction!$A85,'PDA Segment Details'!K$7:K$267),-1)</f>
        <v>8410</v>
      </c>
      <c r="H85" s="22">
        <f>ROUND(SUMIF('PDA Segment Details'!$I$7:$I$267,Jurisdiction!$A85,'PDA Segment Details'!L$7:L$267),-1)</f>
        <v>12510</v>
      </c>
      <c r="I85" s="22">
        <f>ROUND(SUMIF('PDA Segment Details'!$I$7:$I$267,Jurisdiction!$A85,'PDA Segment Details'!M$7:M$267),-1)</f>
        <v>4100</v>
      </c>
      <c r="K85" s="81">
        <f>SUMIF('PDA Segment Details'!$I$7:$I$267,Jurisdiction!$A85,'PDA Segment Details'!K$7:K$267)/SUMIF('SSA Details'!$C$7:$C$218,Jurisdiction!$A85,'SSA Details'!H$7:H$218)</f>
        <v>0.6505821013294418</v>
      </c>
      <c r="L85" s="81">
        <f>SUMIF('PDA Segment Details'!$I$7:$I$267,Jurisdiction!$A85,'PDA Segment Details'!L$7:L$267)/SUMIF('SSA Details'!$C$7:$C$218,Jurisdiction!$A85,'SSA Details'!I$7:I$218)</f>
        <v>0.7255391898491927</v>
      </c>
      <c r="M85" s="24"/>
    </row>
    <row r="86" spans="1:13" ht="12">
      <c r="A86" s="21" t="s">
        <v>85</v>
      </c>
      <c r="B86" s="22">
        <f>ROUND(SUMIF('SSA Details'!$C$7:$C$218,Jurisdiction!$A86,'SSA Details'!H$7:H$218),-1)</f>
        <v>16170</v>
      </c>
      <c r="C86" s="22">
        <f>ROUND(SUMIF('SSA Details'!$C$7:$C$218,Jurisdiction!$A86,'SSA Details'!I$7:I$218),-1)</f>
        <v>19790</v>
      </c>
      <c r="D86" s="22">
        <f>ROUND(SUMIF('SSA Details'!$C$7:$C$218,Jurisdiction!$A86,'SSA Details'!J$7:J$218),-1)</f>
        <v>3620</v>
      </c>
      <c r="E86" s="23">
        <f t="shared" si="4"/>
        <v>0.22387136672850957</v>
      </c>
      <c r="G86" s="22">
        <f>ROUND(SUMIF('PDA Segment Details'!$I$7:$I$267,Jurisdiction!$A86,'PDA Segment Details'!K$7:K$267),-1)</f>
        <v>10260</v>
      </c>
      <c r="H86" s="22">
        <f>ROUND(SUMIF('PDA Segment Details'!$I$7:$I$267,Jurisdiction!$A86,'PDA Segment Details'!L$7:L$267),-1)</f>
        <v>12650</v>
      </c>
      <c r="I86" s="22">
        <f>ROUND(SUMIF('PDA Segment Details'!$I$7:$I$267,Jurisdiction!$A86,'PDA Segment Details'!M$7:M$267),-1)</f>
        <v>2390</v>
      </c>
      <c r="K86" s="81">
        <f>SUMIF('PDA Segment Details'!$I$7:$I$267,Jurisdiction!$A86,'PDA Segment Details'!K$7:K$267)/SUMIF('SSA Details'!$C$7:$C$218,Jurisdiction!$A86,'SSA Details'!H$7:H$218)</f>
        <v>0.6345895050929825</v>
      </c>
      <c r="L86" s="81">
        <f>SUMIF('PDA Segment Details'!$I$7:$I$267,Jurisdiction!$A86,'PDA Segment Details'!L$7:L$267)/SUMIF('SSA Details'!$C$7:$C$218,Jurisdiction!$A86,'SSA Details'!I$7:I$218)</f>
        <v>0.6393622613992677</v>
      </c>
      <c r="M86" s="24"/>
    </row>
    <row r="87" spans="1:13" ht="12">
      <c r="A87" s="21" t="s">
        <v>17</v>
      </c>
      <c r="B87" s="22">
        <f>ROUND(SUMIF('SSA Details'!$C$7:$C$218,Jurisdiction!$A87,'SSA Details'!H$7:H$218),-1)</f>
        <v>52930</v>
      </c>
      <c r="C87" s="22">
        <f>ROUND(SUMIF('SSA Details'!$C$7:$C$218,Jurisdiction!$A87,'SSA Details'!I$7:I$218),-1)</f>
        <v>73460</v>
      </c>
      <c r="D87" s="22">
        <f>ROUND(SUMIF('SSA Details'!$C$7:$C$218,Jurisdiction!$A87,'SSA Details'!J$7:J$218),-1)</f>
        <v>20530</v>
      </c>
      <c r="E87" s="23">
        <f t="shared" si="4"/>
        <v>0.38787077271868503</v>
      </c>
      <c r="G87" s="22">
        <f>ROUND(SUMIF('PDA Segment Details'!$I$7:$I$267,Jurisdiction!$A87,'PDA Segment Details'!K$7:K$267),-1)</f>
        <v>25440</v>
      </c>
      <c r="H87" s="22">
        <f>ROUND(SUMIF('PDA Segment Details'!$I$7:$I$267,Jurisdiction!$A87,'PDA Segment Details'!L$7:L$267),-1)</f>
        <v>44940</v>
      </c>
      <c r="I87" s="22">
        <f>ROUND(SUMIF('PDA Segment Details'!$I$7:$I$267,Jurisdiction!$A87,'PDA Segment Details'!M$7:M$267),-1)</f>
        <v>19500</v>
      </c>
      <c r="K87" s="81">
        <f>SUMIF('PDA Segment Details'!$I$7:$I$267,Jurisdiction!$A87,'PDA Segment Details'!K$7:K$267)/SUMIF('SSA Details'!$C$7:$C$218,Jurisdiction!$A87,'SSA Details'!H$7:H$218)</f>
        <v>0.4806083140225991</v>
      </c>
      <c r="L87" s="81">
        <f>SUMIF('PDA Segment Details'!$I$7:$I$267,Jurisdiction!$A87,'PDA Segment Details'!L$7:L$267)/SUMIF('SSA Details'!$C$7:$C$218,Jurisdiction!$A87,'SSA Details'!I$7:I$218)</f>
        <v>0.6118007491592748</v>
      </c>
      <c r="M87" s="24"/>
    </row>
    <row r="88" spans="1:13" ht="12">
      <c r="A88" s="21" t="s">
        <v>86</v>
      </c>
      <c r="B88" s="22">
        <f>ROUND(SUMIF('SSA Details'!$C$7:$C$218,Jurisdiction!$A88,'SSA Details'!H$7:H$218),-1)</f>
        <v>46170</v>
      </c>
      <c r="C88" s="22">
        <f>ROUND(SUMIF('SSA Details'!$C$7:$C$218,Jurisdiction!$A88,'SSA Details'!I$7:I$218),-1)</f>
        <v>57400</v>
      </c>
      <c r="D88" s="22">
        <f>ROUND(SUMIF('SSA Details'!$C$7:$C$218,Jurisdiction!$A88,'SSA Details'!J$7:J$218),-1)</f>
        <v>11230</v>
      </c>
      <c r="E88" s="23">
        <f t="shared" si="4"/>
        <v>0.24323153562919644</v>
      </c>
      <c r="G88" s="22">
        <f>ROUND(SUMIF('PDA Segment Details'!$I$7:$I$267,Jurisdiction!$A88,'PDA Segment Details'!K$7:K$267),-1)</f>
        <v>7610</v>
      </c>
      <c r="H88" s="22">
        <f>ROUND(SUMIF('PDA Segment Details'!$I$7:$I$267,Jurisdiction!$A88,'PDA Segment Details'!L$7:L$267),-1)</f>
        <v>13260</v>
      </c>
      <c r="I88" s="22">
        <f>ROUND(SUMIF('PDA Segment Details'!$I$7:$I$267,Jurisdiction!$A88,'PDA Segment Details'!M$7:M$267),-1)</f>
        <v>5650</v>
      </c>
      <c r="K88" s="81">
        <f>SUMIF('PDA Segment Details'!$I$7:$I$267,Jurisdiction!$A88,'PDA Segment Details'!K$7:K$267)/SUMIF('SSA Details'!$C$7:$C$218,Jurisdiction!$A88,'SSA Details'!H$7:H$218)</f>
        <v>0.16481935081184462</v>
      </c>
      <c r="L88" s="81">
        <f>SUMIF('PDA Segment Details'!$I$7:$I$267,Jurisdiction!$A88,'PDA Segment Details'!L$7:L$267)/SUMIF('SSA Details'!$C$7:$C$218,Jurisdiction!$A88,'SSA Details'!I$7:I$218)</f>
        <v>0.23101393569371093</v>
      </c>
      <c r="M88" s="24"/>
    </row>
    <row r="89" spans="1:13" ht="12">
      <c r="A89" s="21" t="s">
        <v>87</v>
      </c>
      <c r="B89" s="22">
        <f>ROUND(SUMIF('SSA Details'!$C$7:$C$218,Jurisdiction!$A89,'SSA Details'!H$7:H$218),-1)</f>
        <v>1770</v>
      </c>
      <c r="C89" s="22">
        <f>ROUND(SUMIF('SSA Details'!$C$7:$C$218,Jurisdiction!$A89,'SSA Details'!I$7:I$218),-1)</f>
        <v>2070</v>
      </c>
      <c r="D89" s="22">
        <f>ROUND(SUMIF('SSA Details'!$C$7:$C$218,Jurisdiction!$A89,'SSA Details'!J$7:J$218),-1)</f>
        <v>310</v>
      </c>
      <c r="E89" s="23">
        <f t="shared" si="4"/>
        <v>0.1751412429378531</v>
      </c>
      <c r="G89" s="22">
        <f>ROUND(SUMIF('PDA Segment Details'!$I$7:$I$267,Jurisdiction!$A89,'PDA Segment Details'!K$7:K$267),-1)</f>
        <v>0</v>
      </c>
      <c r="H89" s="22">
        <f>ROUND(SUMIF('PDA Segment Details'!$I$7:$I$267,Jurisdiction!$A89,'PDA Segment Details'!L$7:L$267),-1)</f>
        <v>0</v>
      </c>
      <c r="I89" s="22">
        <f>ROUND(SUMIF('PDA Segment Details'!$I$7:$I$267,Jurisdiction!$A89,'PDA Segment Details'!M$7:M$267),-1)</f>
        <v>0</v>
      </c>
      <c r="K89" s="81">
        <f>SUMIF('PDA Segment Details'!$I$7:$I$267,Jurisdiction!$A89,'PDA Segment Details'!K$7:K$267)/SUMIF('SSA Details'!$C$7:$C$218,Jurisdiction!$A89,'SSA Details'!H$7:H$218)</f>
        <v>0</v>
      </c>
      <c r="L89" s="81">
        <f>SUMIF('PDA Segment Details'!$I$7:$I$267,Jurisdiction!$A89,'PDA Segment Details'!L$7:L$267)/SUMIF('SSA Details'!$C$7:$C$218,Jurisdiction!$A89,'SSA Details'!I$7:I$218)</f>
        <v>0</v>
      </c>
      <c r="M89" s="24"/>
    </row>
    <row r="90" spans="1:13" ht="12">
      <c r="A90" s="27" t="s">
        <v>88</v>
      </c>
      <c r="B90" s="22">
        <f>ROUND(SUMIF('SSA Details'!$C$7:$C$218,Jurisdiction!$A90,'SSA Details'!H$7:H$218),-1)</f>
        <v>17350</v>
      </c>
      <c r="C90" s="22">
        <f>ROUND(SUMIF('SSA Details'!$C$7:$C$218,Jurisdiction!$A90,'SSA Details'!I$7:I$218),-1)</f>
        <v>22790</v>
      </c>
      <c r="D90" s="22">
        <f>ROUND(SUMIF('SSA Details'!$C$7:$C$218,Jurisdiction!$A90,'SSA Details'!J$7:J$218),-1)</f>
        <v>5440</v>
      </c>
      <c r="E90" s="23">
        <f t="shared" si="4"/>
        <v>0.31354466858789626</v>
      </c>
      <c r="G90" s="22">
        <f>ROUND(SUMIF('PDA Segment Details'!$I$7:$I$267,Jurisdiction!$A90,'PDA Segment Details'!K$7:K$267),-1)</f>
        <v>6470</v>
      </c>
      <c r="H90" s="22">
        <f>ROUND(SUMIF('PDA Segment Details'!$I$7:$I$267,Jurisdiction!$A90,'PDA Segment Details'!L$7:L$267),-1)</f>
        <v>9520</v>
      </c>
      <c r="I90" s="22">
        <f>ROUND(SUMIF('PDA Segment Details'!$I$7:$I$267,Jurisdiction!$A90,'PDA Segment Details'!M$7:M$267),-1)</f>
        <v>3050</v>
      </c>
      <c r="K90" s="81">
        <f>SUMIF('PDA Segment Details'!$I$7:$I$267,Jurisdiction!$A90,'PDA Segment Details'!K$7:K$267)/SUMIF('SSA Details'!$C$7:$C$218,Jurisdiction!$A90,'SSA Details'!H$7:H$218)</f>
        <v>0.3731622654890434</v>
      </c>
      <c r="L90" s="81">
        <f>SUMIF('PDA Segment Details'!$I$7:$I$267,Jurisdiction!$A90,'PDA Segment Details'!L$7:L$267)/SUMIF('SSA Details'!$C$7:$C$218,Jurisdiction!$A90,'SSA Details'!I$7:I$218)</f>
        <v>0.4179008430646693</v>
      </c>
      <c r="M90" s="24"/>
    </row>
    <row r="91" ht="12">
      <c r="A91" s="27"/>
    </row>
    <row r="92" spans="2:13" ht="12.75">
      <c r="B92" s="3" t="s">
        <v>0</v>
      </c>
      <c r="C92" s="4"/>
      <c r="D92" s="4"/>
      <c r="E92" s="5"/>
      <c r="G92" s="3" t="s">
        <v>1</v>
      </c>
      <c r="H92" s="6"/>
      <c r="I92" s="6"/>
      <c r="K92" s="3" t="s">
        <v>2</v>
      </c>
      <c r="L92" s="6"/>
      <c r="M92" s="7"/>
    </row>
    <row r="93" spans="2:13" ht="12.75">
      <c r="B93" s="8">
        <v>2010</v>
      </c>
      <c r="C93" s="9">
        <v>2040</v>
      </c>
      <c r="D93" s="10" t="s">
        <v>3</v>
      </c>
      <c r="E93" s="11"/>
      <c r="G93" s="12">
        <v>2010</v>
      </c>
      <c r="H93" s="12">
        <v>2040</v>
      </c>
      <c r="I93" s="14" t="s">
        <v>3</v>
      </c>
      <c r="K93" s="12">
        <v>2010</v>
      </c>
      <c r="L93" s="12">
        <v>2040</v>
      </c>
      <c r="M93" s="13"/>
    </row>
    <row r="94" spans="1:12" ht="12.75">
      <c r="A94" s="46" t="s">
        <v>4</v>
      </c>
      <c r="B94" s="15"/>
      <c r="C94" s="16"/>
      <c r="D94" s="17"/>
      <c r="E94" s="18" t="s">
        <v>5</v>
      </c>
      <c r="G94" s="15"/>
      <c r="H94" s="19"/>
      <c r="I94" s="15"/>
      <c r="K94" s="15"/>
      <c r="L94" s="15"/>
    </row>
    <row r="95" ht="12">
      <c r="A95" s="21"/>
    </row>
    <row r="96" spans="1:13" ht="12">
      <c r="A96" s="21" t="s">
        <v>89</v>
      </c>
      <c r="B96" s="22">
        <f>ROUND(SUMIF('SSA Details'!$C$7:$C$218,Jurisdiction!$A96,'SSA Details'!H$7:H$218),-1)</f>
        <v>27230</v>
      </c>
      <c r="C96" s="22">
        <f>ROUND(SUMIF('SSA Details'!$C$7:$C$218,Jurisdiction!$A96,'SSA Details'!I$7:I$218),-1)</f>
        <v>35050</v>
      </c>
      <c r="D96" s="22">
        <f>ROUND(SUMIF('SSA Details'!$C$7:$C$218,Jurisdiction!$A96,'SSA Details'!J$7:J$218),-1)</f>
        <v>7820</v>
      </c>
      <c r="E96" s="23">
        <f aca="true" t="shared" si="5" ref="E96:E111">D96/B96</f>
        <v>0.28718325376423065</v>
      </c>
      <c r="G96" s="22">
        <f>ROUND(SUMIF('PDA Segment Details'!$I$7:$I$267,Jurisdiction!$A96,'PDA Segment Details'!K$7:K$267),-1)</f>
        <v>11080</v>
      </c>
      <c r="H96" s="22">
        <f>ROUND(SUMIF('PDA Segment Details'!$I$7:$I$267,Jurisdiction!$A96,'PDA Segment Details'!L$7:L$267),-1)</f>
        <v>14740</v>
      </c>
      <c r="I96" s="22">
        <f>ROUND(SUMIF('PDA Segment Details'!$I$7:$I$267,Jurisdiction!$A96,'PDA Segment Details'!M$7:M$267),-1)</f>
        <v>3670</v>
      </c>
      <c r="K96" s="81">
        <f>SUMIF('PDA Segment Details'!$I$7:$I$267,Jurisdiction!$A96,'PDA Segment Details'!K$7:K$267)/SUMIF('SSA Details'!$C$7:$C$218,Jurisdiction!$A96,'SSA Details'!H$7:H$218)</f>
        <v>0.4067728108302739</v>
      </c>
      <c r="L96" s="81">
        <f>SUMIF('PDA Segment Details'!$I$7:$I$267,Jurisdiction!$A96,'PDA Segment Details'!L$7:L$267)/SUMIF('SSA Details'!$C$7:$C$218,Jurisdiction!$A96,'SSA Details'!I$7:I$218)</f>
        <v>0.42059770048415274</v>
      </c>
      <c r="M96" s="24"/>
    </row>
    <row r="97" spans="1:13" ht="12">
      <c r="A97" s="21" t="s">
        <v>90</v>
      </c>
      <c r="B97" s="22">
        <f>ROUND(SUMIF('SSA Details'!$C$7:$C$218,Jurisdiction!$A97,'SSA Details'!H$7:H$218),-1)</f>
        <v>25990</v>
      </c>
      <c r="C97" s="22">
        <f>ROUND(SUMIF('SSA Details'!$C$7:$C$218,Jurisdiction!$A97,'SSA Details'!I$7:I$218),-1)</f>
        <v>33350</v>
      </c>
      <c r="D97" s="22">
        <f>ROUND(SUMIF('SSA Details'!$C$7:$C$218,Jurisdiction!$A97,'SSA Details'!J$7:J$218),-1)</f>
        <v>7360</v>
      </c>
      <c r="E97" s="23">
        <f t="shared" si="5"/>
        <v>0.2831858407079646</v>
      </c>
      <c r="G97" s="22">
        <f>ROUND(SUMIF('PDA Segment Details'!$I$7:$I$267,Jurisdiction!$A97,'PDA Segment Details'!K$7:K$267),-1)</f>
        <v>10520</v>
      </c>
      <c r="H97" s="22">
        <f>ROUND(SUMIF('PDA Segment Details'!$I$7:$I$267,Jurisdiction!$A97,'PDA Segment Details'!L$7:L$267),-1)</f>
        <v>14110</v>
      </c>
      <c r="I97" s="22">
        <f>ROUND(SUMIF('PDA Segment Details'!$I$7:$I$267,Jurisdiction!$A97,'PDA Segment Details'!M$7:M$267),-1)</f>
        <v>3600</v>
      </c>
      <c r="K97" s="81">
        <f>SUMIF('PDA Segment Details'!$I$7:$I$267,Jurisdiction!$A97,'PDA Segment Details'!K$7:K$267)/SUMIF('SSA Details'!$C$7:$C$218,Jurisdiction!$A97,'SSA Details'!H$7:H$218)</f>
        <v>0.4045973596333925</v>
      </c>
      <c r="L97" s="81">
        <f>SUMIF('PDA Segment Details'!$I$7:$I$267,Jurisdiction!$A97,'PDA Segment Details'!L$7:L$267)/SUMIF('SSA Details'!$C$7:$C$218,Jurisdiction!$A97,'SSA Details'!I$7:I$218)</f>
        <v>0.4232494561207831</v>
      </c>
      <c r="M97" s="24"/>
    </row>
    <row r="98" spans="1:13" ht="12">
      <c r="A98" s="21" t="s">
        <v>91</v>
      </c>
      <c r="B98" s="22">
        <f>ROUND(SUMIF('SSA Details'!$C$7:$C$218,Jurisdiction!$A98,'SSA Details'!H$7:H$218),-1)</f>
        <v>17600</v>
      </c>
      <c r="C98" s="22">
        <f>ROUND(SUMIF('SSA Details'!$C$7:$C$218,Jurisdiction!$A98,'SSA Details'!I$7:I$218),-1)</f>
        <v>21900</v>
      </c>
      <c r="D98" s="22">
        <f>ROUND(SUMIF('SSA Details'!$C$7:$C$218,Jurisdiction!$A98,'SSA Details'!J$7:J$218),-1)</f>
        <v>4300</v>
      </c>
      <c r="E98" s="23">
        <f t="shared" si="5"/>
        <v>0.24431818181818182</v>
      </c>
      <c r="G98" s="22">
        <f>ROUND(SUMIF('PDA Segment Details'!$I$7:$I$267,Jurisdiction!$A98,'PDA Segment Details'!K$7:K$267),-1)</f>
        <v>4750</v>
      </c>
      <c r="H98" s="22">
        <f>ROUND(SUMIF('PDA Segment Details'!$I$7:$I$267,Jurisdiction!$A98,'PDA Segment Details'!L$7:L$267),-1)</f>
        <v>6580</v>
      </c>
      <c r="I98" s="22">
        <f>ROUND(SUMIF('PDA Segment Details'!$I$7:$I$267,Jurisdiction!$A98,'PDA Segment Details'!M$7:M$267),-1)</f>
        <v>1840</v>
      </c>
      <c r="K98" s="81">
        <f>SUMIF('PDA Segment Details'!$I$7:$I$267,Jurisdiction!$A98,'PDA Segment Details'!K$7:K$267)/SUMIF('SSA Details'!$C$7:$C$218,Jurisdiction!$A98,'SSA Details'!H$7:H$218)</f>
        <v>0.2696505387918884</v>
      </c>
      <c r="L98" s="81">
        <f>SUMIF('PDA Segment Details'!$I$7:$I$267,Jurisdiction!$A98,'PDA Segment Details'!L$7:L$267)/SUMIF('SSA Details'!$C$7:$C$218,Jurisdiction!$A98,'SSA Details'!I$7:I$218)</f>
        <v>0.30051209593914263</v>
      </c>
      <c r="M98" s="24"/>
    </row>
    <row r="99" spans="1:13" ht="12">
      <c r="A99" s="21" t="s">
        <v>92</v>
      </c>
      <c r="B99" s="22">
        <f>ROUND(SUMIF('SSA Details'!$C$7:$C$218,Jurisdiction!$A99,'SSA Details'!H$7:H$218),-1)</f>
        <v>14700</v>
      </c>
      <c r="C99" s="22">
        <f>ROUND(SUMIF('SSA Details'!$C$7:$C$218,Jurisdiction!$A99,'SSA Details'!I$7:I$218),-1)</f>
        <v>18160</v>
      </c>
      <c r="D99" s="22">
        <f>ROUND(SUMIF('SSA Details'!$C$7:$C$218,Jurisdiction!$A99,'SSA Details'!J$7:J$218),-1)</f>
        <v>3460</v>
      </c>
      <c r="E99" s="23">
        <f t="shared" si="5"/>
        <v>0.23537414965986395</v>
      </c>
      <c r="G99" s="22">
        <f>ROUND(SUMIF('PDA Segment Details'!$I$7:$I$267,Jurisdiction!$A99,'PDA Segment Details'!K$7:K$267),-1)</f>
        <v>5670</v>
      </c>
      <c r="H99" s="22">
        <f>ROUND(SUMIF('PDA Segment Details'!$I$7:$I$267,Jurisdiction!$A99,'PDA Segment Details'!L$7:L$267),-1)</f>
        <v>7210</v>
      </c>
      <c r="I99" s="22">
        <f>ROUND(SUMIF('PDA Segment Details'!$I$7:$I$267,Jurisdiction!$A99,'PDA Segment Details'!M$7:M$267),-1)</f>
        <v>1540</v>
      </c>
      <c r="K99" s="81">
        <f>SUMIF('PDA Segment Details'!$I$7:$I$267,Jurisdiction!$A99,'PDA Segment Details'!K$7:K$267)/SUMIF('SSA Details'!$C$7:$C$218,Jurisdiction!$A99,'SSA Details'!H$7:H$218)</f>
        <v>0.385478782222918</v>
      </c>
      <c r="L99" s="81">
        <f>SUMIF('PDA Segment Details'!$I$7:$I$267,Jurisdiction!$A99,'PDA Segment Details'!L$7:L$267)/SUMIF('SSA Details'!$C$7:$C$218,Jurisdiction!$A99,'SSA Details'!I$7:I$218)</f>
        <v>0.3970836788446475</v>
      </c>
      <c r="M99" s="24"/>
    </row>
    <row r="100" spans="1:13" ht="12">
      <c r="A100" s="21" t="s">
        <v>93</v>
      </c>
      <c r="B100" s="22">
        <f>ROUND(SUMIF('SSA Details'!$C$7:$C$218,Jurisdiction!$A100,'SSA Details'!H$7:H$218),-1)</f>
        <v>3580</v>
      </c>
      <c r="C100" s="22">
        <f>ROUND(SUMIF('SSA Details'!$C$7:$C$218,Jurisdiction!$A100,'SSA Details'!I$7:I$218),-1)</f>
        <v>4440</v>
      </c>
      <c r="D100" s="22">
        <f>ROUND(SUMIF('SSA Details'!$C$7:$C$218,Jurisdiction!$A100,'SSA Details'!J$7:J$218),-1)</f>
        <v>860</v>
      </c>
      <c r="E100" s="23">
        <f t="shared" si="5"/>
        <v>0.24022346368715083</v>
      </c>
      <c r="G100" s="22">
        <f>ROUND(SUMIF('PDA Segment Details'!$I$7:$I$267,Jurisdiction!$A100,'PDA Segment Details'!K$7:K$267),-1)</f>
        <v>0</v>
      </c>
      <c r="H100" s="22">
        <f>ROUND(SUMIF('PDA Segment Details'!$I$7:$I$267,Jurisdiction!$A100,'PDA Segment Details'!L$7:L$267),-1)</f>
        <v>0</v>
      </c>
      <c r="I100" s="22">
        <f>ROUND(SUMIF('PDA Segment Details'!$I$7:$I$267,Jurisdiction!$A100,'PDA Segment Details'!M$7:M$267),-1)</f>
        <v>0</v>
      </c>
      <c r="K100" s="81">
        <f>SUMIF('PDA Segment Details'!$I$7:$I$267,Jurisdiction!$A100,'PDA Segment Details'!K$7:K$267)/SUMIF('SSA Details'!$C$7:$C$218,Jurisdiction!$A100,'SSA Details'!H$7:H$218)</f>
        <v>0</v>
      </c>
      <c r="L100" s="81">
        <f>SUMIF('PDA Segment Details'!$I$7:$I$267,Jurisdiction!$A100,'PDA Segment Details'!L$7:L$267)/SUMIF('SSA Details'!$C$7:$C$218,Jurisdiction!$A100,'SSA Details'!I$7:I$218)</f>
        <v>0</v>
      </c>
      <c r="M100" s="24"/>
    </row>
    <row r="101" spans="1:13" ht="12">
      <c r="A101" s="21" t="s">
        <v>94</v>
      </c>
      <c r="B101" s="22">
        <f>ROUND(SUMIF('SSA Details'!$C$7:$C$218,Jurisdiction!$A101,'SSA Details'!H$7:H$218),-1)</f>
        <v>23580</v>
      </c>
      <c r="C101" s="22">
        <f>ROUND(SUMIF('SSA Details'!$C$7:$C$218,Jurisdiction!$A101,'SSA Details'!I$7:I$218),-1)</f>
        <v>28980</v>
      </c>
      <c r="D101" s="22">
        <f>ROUND(SUMIF('SSA Details'!$C$7:$C$218,Jurisdiction!$A101,'SSA Details'!J$7:J$218),-1)</f>
        <v>5390</v>
      </c>
      <c r="E101" s="23">
        <f t="shared" si="5"/>
        <v>0.2285835453774385</v>
      </c>
      <c r="G101" s="22">
        <f>ROUND(SUMIF('PDA Segment Details'!$I$7:$I$267,Jurisdiction!$A101,'PDA Segment Details'!K$7:K$267),-1)</f>
        <v>2110</v>
      </c>
      <c r="H101" s="22">
        <f>ROUND(SUMIF('PDA Segment Details'!$I$7:$I$267,Jurisdiction!$A101,'PDA Segment Details'!L$7:L$267),-1)</f>
        <v>2730</v>
      </c>
      <c r="I101" s="22">
        <f>ROUND(SUMIF('PDA Segment Details'!$I$7:$I$267,Jurisdiction!$A101,'PDA Segment Details'!M$7:M$267),-1)</f>
        <v>620</v>
      </c>
      <c r="K101" s="81">
        <f>SUMIF('PDA Segment Details'!$I$7:$I$267,Jurisdiction!$A101,'PDA Segment Details'!K$7:K$267)/SUMIF('SSA Details'!$C$7:$C$218,Jurisdiction!$A101,'SSA Details'!H$7:H$218)</f>
        <v>0.0894927284690673</v>
      </c>
      <c r="L101" s="81">
        <f>SUMIF('PDA Segment Details'!$I$7:$I$267,Jurisdiction!$A101,'PDA Segment Details'!L$7:L$267)/SUMIF('SSA Details'!$C$7:$C$218,Jurisdiction!$A101,'SSA Details'!I$7:I$218)</f>
        <v>0.09428596943626798</v>
      </c>
      <c r="M101" s="24"/>
    </row>
    <row r="102" spans="1:13" ht="12">
      <c r="A102" s="21" t="s">
        <v>95</v>
      </c>
      <c r="B102" s="22">
        <f>ROUND(SUMIF('SSA Details'!$C$7:$C$218,Jurisdiction!$A102,'SSA Details'!H$7:H$218),-1)</f>
        <v>45060</v>
      </c>
      <c r="C102" s="22">
        <f>ROUND(SUMIF('SSA Details'!$C$7:$C$218,Jurisdiction!$A102,'SSA Details'!I$7:I$218),-1)</f>
        <v>57640</v>
      </c>
      <c r="D102" s="22">
        <f>ROUND(SUMIF('SSA Details'!$C$7:$C$218,Jurisdiction!$A102,'SSA Details'!J$7:J$218),-1)</f>
        <v>12580</v>
      </c>
      <c r="E102" s="23">
        <f t="shared" si="5"/>
        <v>0.2791833111407013</v>
      </c>
      <c r="G102" s="22">
        <f>ROUND(SUMIF('PDA Segment Details'!$I$7:$I$267,Jurisdiction!$A102,'PDA Segment Details'!K$7:K$267),-1)</f>
        <v>5550</v>
      </c>
      <c r="H102" s="22">
        <f>ROUND(SUMIF('PDA Segment Details'!$I$7:$I$267,Jurisdiction!$A102,'PDA Segment Details'!L$7:L$267),-1)</f>
        <v>10060</v>
      </c>
      <c r="I102" s="22">
        <f>ROUND(SUMIF('PDA Segment Details'!$I$7:$I$267,Jurisdiction!$A102,'PDA Segment Details'!M$7:M$267),-1)</f>
        <v>4510</v>
      </c>
      <c r="K102" s="81">
        <f>SUMIF('PDA Segment Details'!$I$7:$I$267,Jurisdiction!$A102,'PDA Segment Details'!K$7:K$267)/SUMIF('SSA Details'!$C$7:$C$218,Jurisdiction!$A102,'SSA Details'!H$7:H$218)</f>
        <v>0.1231628194106686</v>
      </c>
      <c r="L102" s="81">
        <f>SUMIF('PDA Segment Details'!$I$7:$I$267,Jurisdiction!$A102,'PDA Segment Details'!L$7:L$267)/SUMIF('SSA Details'!$C$7:$C$218,Jurisdiction!$A102,'SSA Details'!I$7:I$218)</f>
        <v>0.17452558180102828</v>
      </c>
      <c r="M102" s="24"/>
    </row>
    <row r="103" spans="1:13" ht="12">
      <c r="A103" s="21" t="s">
        <v>96</v>
      </c>
      <c r="B103" s="22">
        <f>ROUND(SUMIF('SSA Details'!$C$7:$C$218,Jurisdiction!$A103,'SSA Details'!H$7:H$218),-1)</f>
        <v>450</v>
      </c>
      <c r="C103" s="22">
        <f>ROUND(SUMIF('SSA Details'!$C$7:$C$218,Jurisdiction!$A103,'SSA Details'!I$7:I$218),-1)</f>
        <v>570</v>
      </c>
      <c r="D103" s="22">
        <f>ROUND(SUMIF('SSA Details'!$C$7:$C$218,Jurisdiction!$A103,'SSA Details'!J$7:J$218),-1)</f>
        <v>120</v>
      </c>
      <c r="E103" s="23">
        <f t="shared" si="5"/>
        <v>0.26666666666666666</v>
      </c>
      <c r="G103" s="22">
        <f>ROUND(SUMIF('PDA Segment Details'!$I$7:$I$267,Jurisdiction!$A103,'PDA Segment Details'!K$7:K$267),-1)</f>
        <v>0</v>
      </c>
      <c r="H103" s="22">
        <f>ROUND(SUMIF('PDA Segment Details'!$I$7:$I$267,Jurisdiction!$A103,'PDA Segment Details'!L$7:L$267),-1)</f>
        <v>0</v>
      </c>
      <c r="I103" s="22">
        <f>ROUND(SUMIF('PDA Segment Details'!$I$7:$I$267,Jurisdiction!$A103,'PDA Segment Details'!M$7:M$267),-1)</f>
        <v>0</v>
      </c>
      <c r="K103" s="81">
        <f>SUMIF('PDA Segment Details'!$I$7:$I$267,Jurisdiction!$A103,'PDA Segment Details'!K$7:K$267)/SUMIF('SSA Details'!$C$7:$C$218,Jurisdiction!$A103,'SSA Details'!H$7:H$218)</f>
        <v>0</v>
      </c>
      <c r="L103" s="81">
        <f>SUMIF('PDA Segment Details'!$I$7:$I$267,Jurisdiction!$A103,'PDA Segment Details'!L$7:L$267)/SUMIF('SSA Details'!$C$7:$C$218,Jurisdiction!$A103,'SSA Details'!I$7:I$218)</f>
        <v>0</v>
      </c>
      <c r="M103" s="24"/>
    </row>
    <row r="104" spans="1:13" ht="12">
      <c r="A104" s="21" t="s">
        <v>97</v>
      </c>
      <c r="B104" s="22">
        <f>ROUND(SUMIF('SSA Details'!$C$7:$C$218,Jurisdiction!$A104,'SSA Details'!H$7:H$218),-1)</f>
        <v>17520</v>
      </c>
      <c r="C104" s="22">
        <f>ROUND(SUMIF('SSA Details'!$C$7:$C$218,Jurisdiction!$A104,'SSA Details'!I$7:I$218),-1)</f>
        <v>22080</v>
      </c>
      <c r="D104" s="22">
        <f>ROUND(SUMIF('SSA Details'!$C$7:$C$218,Jurisdiction!$A104,'SSA Details'!J$7:J$218),-1)</f>
        <v>4560</v>
      </c>
      <c r="E104" s="23">
        <f t="shared" si="5"/>
        <v>0.2602739726027397</v>
      </c>
      <c r="G104" s="22">
        <f>ROUND(SUMIF('PDA Segment Details'!$I$7:$I$267,Jurisdiction!$A104,'PDA Segment Details'!K$7:K$267),-1)</f>
        <v>1660</v>
      </c>
      <c r="H104" s="22">
        <f>ROUND(SUMIF('PDA Segment Details'!$I$7:$I$267,Jurisdiction!$A104,'PDA Segment Details'!L$7:L$267),-1)</f>
        <v>3000</v>
      </c>
      <c r="I104" s="22">
        <f>ROUND(SUMIF('PDA Segment Details'!$I$7:$I$267,Jurisdiction!$A104,'PDA Segment Details'!M$7:M$267),-1)</f>
        <v>1340</v>
      </c>
      <c r="K104" s="81">
        <f>SUMIF('PDA Segment Details'!$I$7:$I$267,Jurisdiction!$A104,'PDA Segment Details'!K$7:K$267)/SUMIF('SSA Details'!$C$7:$C$218,Jurisdiction!$A104,'SSA Details'!H$7:H$218)</f>
        <v>0.09491884662966296</v>
      </c>
      <c r="L104" s="81">
        <f>SUMIF('PDA Segment Details'!$I$7:$I$267,Jurisdiction!$A104,'PDA Segment Details'!L$7:L$267)/SUMIF('SSA Details'!$C$7:$C$218,Jurisdiction!$A104,'SSA Details'!I$7:I$218)</f>
        <v>0.13602026254658897</v>
      </c>
      <c r="M104" s="24"/>
    </row>
    <row r="105" spans="1:13" ht="12">
      <c r="A105" s="21" t="s">
        <v>98</v>
      </c>
      <c r="B105" s="22">
        <f>ROUND(SUMIF('SSA Details'!$C$7:$C$218,Jurisdiction!$A105,'SSA Details'!H$7:H$218),-1)</f>
        <v>47800</v>
      </c>
      <c r="C105" s="22">
        <f>ROUND(SUMIF('SSA Details'!$C$7:$C$218,Jurisdiction!$A105,'SSA Details'!I$7:I$218),-1)</f>
        <v>63380</v>
      </c>
      <c r="D105" s="22">
        <f>ROUND(SUMIF('SSA Details'!$C$7:$C$218,Jurisdiction!$A105,'SSA Details'!J$7:J$218),-1)</f>
        <v>15570</v>
      </c>
      <c r="E105" s="23">
        <f t="shared" si="5"/>
        <v>0.32573221757322174</v>
      </c>
      <c r="G105" s="22">
        <f>ROUND(SUMIF('PDA Segment Details'!$I$7:$I$267,Jurisdiction!$A105,'PDA Segment Details'!K$7:K$267),-1)</f>
        <v>35080</v>
      </c>
      <c r="H105" s="22">
        <f>ROUND(SUMIF('PDA Segment Details'!$I$7:$I$267,Jurisdiction!$A105,'PDA Segment Details'!L$7:L$267),-1)</f>
        <v>49870</v>
      </c>
      <c r="I105" s="22">
        <f>ROUND(SUMIF('PDA Segment Details'!$I$7:$I$267,Jurisdiction!$A105,'PDA Segment Details'!M$7:M$267),-1)</f>
        <v>14790</v>
      </c>
      <c r="K105" s="81">
        <f>SUMIF('PDA Segment Details'!$I$7:$I$267,Jurisdiction!$A105,'PDA Segment Details'!K$7:K$267)/SUMIF('SSA Details'!$C$7:$C$218,Jurisdiction!$A105,'SSA Details'!H$7:H$218)</f>
        <v>0.7338224391673236</v>
      </c>
      <c r="L105" s="81">
        <f>SUMIF('PDA Segment Details'!$I$7:$I$267,Jurisdiction!$A105,'PDA Segment Details'!L$7:L$267)/SUMIF('SSA Details'!$C$7:$C$218,Jurisdiction!$A105,'SSA Details'!I$7:I$218)</f>
        <v>0.7869452277723601</v>
      </c>
      <c r="M105" s="24"/>
    </row>
    <row r="106" spans="1:13" ht="12">
      <c r="A106" s="21" t="s">
        <v>99</v>
      </c>
      <c r="B106" s="22">
        <f>ROUND(SUMIF('SSA Details'!$C$7:$C$218,Jurisdiction!$A106,'SSA Details'!H$7:H$218),-1)</f>
        <v>89370</v>
      </c>
      <c r="C106" s="22">
        <f>ROUND(SUMIF('SSA Details'!$C$7:$C$218,Jurisdiction!$A106,'SSA Details'!I$7:I$218),-1)</f>
        <v>119030</v>
      </c>
      <c r="D106" s="22">
        <f>ROUND(SUMIF('SSA Details'!$C$7:$C$218,Jurisdiction!$A106,'SSA Details'!J$7:J$218),-1)</f>
        <v>29650</v>
      </c>
      <c r="E106" s="23">
        <f t="shared" si="5"/>
        <v>0.3317668121293499</v>
      </c>
      <c r="G106" s="22">
        <f>ROUND(SUMIF('PDA Segment Details'!$I$7:$I$267,Jurisdiction!$A106,'PDA Segment Details'!K$7:K$267),-1)</f>
        <v>33300</v>
      </c>
      <c r="H106" s="22">
        <f>ROUND(SUMIF('PDA Segment Details'!$I$7:$I$267,Jurisdiction!$A106,'PDA Segment Details'!L$7:L$267),-1)</f>
        <v>46680</v>
      </c>
      <c r="I106" s="22">
        <f>ROUND(SUMIF('PDA Segment Details'!$I$7:$I$267,Jurisdiction!$A106,'PDA Segment Details'!M$7:M$267),-1)</f>
        <v>13370</v>
      </c>
      <c r="K106" s="81">
        <f>SUMIF('PDA Segment Details'!$I$7:$I$267,Jurisdiction!$A106,'PDA Segment Details'!K$7:K$267)/SUMIF('SSA Details'!$C$7:$C$218,Jurisdiction!$A106,'SSA Details'!H$7:H$218)</f>
        <v>0.3726080984650864</v>
      </c>
      <c r="L106" s="81">
        <f>SUMIF('PDA Segment Details'!$I$7:$I$267,Jurisdiction!$A106,'PDA Segment Details'!L$7:L$267)/SUMIF('SSA Details'!$C$7:$C$218,Jurisdiction!$A106,'SSA Details'!I$7:I$218)</f>
        <v>0.3921455219759834</v>
      </c>
      <c r="M106" s="24"/>
    </row>
    <row r="107" spans="1:13" ht="12">
      <c r="A107" s="21" t="s">
        <v>100</v>
      </c>
      <c r="B107" s="22">
        <f>ROUND(SUMIF('SSA Details'!$C$7:$C$218,Jurisdiction!$A107,'SSA Details'!H$7:H$218),-1)</f>
        <v>375360</v>
      </c>
      <c r="C107" s="22">
        <f>ROUND(SUMIF('SSA Details'!$C$7:$C$218,Jurisdiction!$A107,'SSA Details'!I$7:I$218),-1)</f>
        <v>522050</v>
      </c>
      <c r="D107" s="22">
        <f>ROUND(SUMIF('SSA Details'!$C$7:$C$218,Jurisdiction!$A107,'SSA Details'!J$7:J$218),-1)</f>
        <v>146680</v>
      </c>
      <c r="E107" s="23">
        <f t="shared" si="5"/>
        <v>0.390771526001705</v>
      </c>
      <c r="G107" s="22">
        <f>ROUND(SUMIF('PDA Segment Details'!$I$7:$I$267,Jurisdiction!$A107,'PDA Segment Details'!K$7:K$267),-1)</f>
        <v>248780</v>
      </c>
      <c r="H107" s="22">
        <f>ROUND(SUMIF('PDA Segment Details'!$I$7:$I$267,Jurisdiction!$A107,'PDA Segment Details'!L$7:L$267),-1)</f>
        <v>386760</v>
      </c>
      <c r="I107" s="22">
        <f>ROUND(SUMIF('PDA Segment Details'!$I$7:$I$267,Jurisdiction!$A107,'PDA Segment Details'!M$7:M$267),-1)</f>
        <v>137970</v>
      </c>
      <c r="K107" s="81">
        <f>SUMIF('PDA Segment Details'!$I$7:$I$267,Jurisdiction!$A107,'PDA Segment Details'!K$7:K$267)/SUMIF('SSA Details'!$C$7:$C$218,Jurisdiction!$A107,'SSA Details'!H$7:H$218)</f>
        <v>0.6627808800352388</v>
      </c>
      <c r="L107" s="81">
        <f>SUMIF('PDA Segment Details'!$I$7:$I$267,Jurisdiction!$A107,'PDA Segment Details'!L$7:L$267)/SUMIF('SSA Details'!$C$7:$C$218,Jurisdiction!$A107,'SSA Details'!I$7:I$218)</f>
        <v>0.740842452051481</v>
      </c>
      <c r="M107" s="24"/>
    </row>
    <row r="108" spans="1:13" ht="12">
      <c r="A108" s="21" t="s">
        <v>19</v>
      </c>
      <c r="B108" s="22">
        <f>ROUND(SUMIF('SSA Details'!$C$7:$C$218,Jurisdiction!$A108,'SSA Details'!H$7:H$218),-1)</f>
        <v>112460</v>
      </c>
      <c r="C108" s="22">
        <f>ROUND(SUMIF('SSA Details'!$C$7:$C$218,Jurisdiction!$A108,'SSA Details'!I$7:I$218),-1)</f>
        <v>145560</v>
      </c>
      <c r="D108" s="22">
        <f>ROUND(SUMIF('SSA Details'!$C$7:$C$218,Jurisdiction!$A108,'SSA Details'!J$7:J$218),-1)</f>
        <v>33100</v>
      </c>
      <c r="E108" s="23">
        <f t="shared" si="5"/>
        <v>0.2943268717766317</v>
      </c>
      <c r="G108" s="22">
        <f>ROUND(SUMIF('PDA Segment Details'!$I$7:$I$267,Jurisdiction!$A108,'PDA Segment Details'!K$7:K$267),-1)</f>
        <v>24700</v>
      </c>
      <c r="H108" s="22">
        <f>ROUND(SUMIF('PDA Segment Details'!$I$7:$I$267,Jurisdiction!$A108,'PDA Segment Details'!L$7:L$267),-1)</f>
        <v>34210</v>
      </c>
      <c r="I108" s="22">
        <f>ROUND(SUMIF('PDA Segment Details'!$I$7:$I$267,Jurisdiction!$A108,'PDA Segment Details'!M$7:M$267),-1)</f>
        <v>9510</v>
      </c>
      <c r="K108" s="81">
        <f>SUMIF('PDA Segment Details'!$I$7:$I$267,Jurisdiction!$A108,'PDA Segment Details'!K$7:K$267)/SUMIF('SSA Details'!$C$7:$C$218,Jurisdiction!$A108,'SSA Details'!H$7:H$218)</f>
        <v>0.2196167140015644</v>
      </c>
      <c r="L108" s="81">
        <f>SUMIF('PDA Segment Details'!$I$7:$I$267,Jurisdiction!$A108,'PDA Segment Details'!L$7:L$267)/SUMIF('SSA Details'!$C$7:$C$218,Jurisdiction!$A108,'SSA Details'!I$7:I$218)</f>
        <v>0.2350054535509382</v>
      </c>
      <c r="M108" s="24"/>
    </row>
    <row r="109" spans="1:13" ht="12">
      <c r="A109" s="21" t="s">
        <v>101</v>
      </c>
      <c r="B109" s="22">
        <f>ROUND(SUMIF('SSA Details'!$C$7:$C$218,Jurisdiction!$A109,'SSA Details'!H$7:H$218),-1)</f>
        <v>11870</v>
      </c>
      <c r="C109" s="22">
        <f>ROUND(SUMIF('SSA Details'!$C$7:$C$218,Jurisdiction!$A109,'SSA Details'!I$7:I$218),-1)</f>
        <v>14500</v>
      </c>
      <c r="D109" s="22">
        <f>ROUND(SUMIF('SSA Details'!$C$7:$C$218,Jurisdiction!$A109,'SSA Details'!J$7:J$218),-1)</f>
        <v>2630</v>
      </c>
      <c r="E109" s="23">
        <f t="shared" si="5"/>
        <v>0.22156697556866048</v>
      </c>
      <c r="G109" s="22">
        <f>ROUND(SUMIF('PDA Segment Details'!$I$7:$I$267,Jurisdiction!$A109,'PDA Segment Details'!K$7:K$267),-1)</f>
        <v>1180</v>
      </c>
      <c r="H109" s="22">
        <f>ROUND(SUMIF('PDA Segment Details'!$I$7:$I$267,Jurisdiction!$A109,'PDA Segment Details'!L$7:L$267),-1)</f>
        <v>1600</v>
      </c>
      <c r="I109" s="22">
        <f>ROUND(SUMIF('PDA Segment Details'!$I$7:$I$267,Jurisdiction!$A109,'PDA Segment Details'!M$7:M$267),-1)</f>
        <v>420</v>
      </c>
      <c r="K109" s="81">
        <f>SUMIF('PDA Segment Details'!$I$7:$I$267,Jurisdiction!$A109,'PDA Segment Details'!K$7:K$267)/SUMIF('SSA Details'!$C$7:$C$218,Jurisdiction!$A109,'SSA Details'!H$7:H$218)</f>
        <v>0.09900813503924595</v>
      </c>
      <c r="L109" s="81">
        <f>SUMIF('PDA Segment Details'!$I$7:$I$267,Jurisdiction!$A109,'PDA Segment Details'!L$7:L$267)/SUMIF('SSA Details'!$C$7:$C$218,Jurisdiction!$A109,'SSA Details'!I$7:I$218)</f>
        <v>0.11011699206636767</v>
      </c>
      <c r="M109" s="24"/>
    </row>
    <row r="110" spans="1:13" ht="12">
      <c r="A110" s="21" t="s">
        <v>102</v>
      </c>
      <c r="B110" s="22">
        <f>ROUND(SUMIF('SSA Details'!$C$7:$C$218,Jurisdiction!$A110,'SSA Details'!H$7:H$218),-1)</f>
        <v>74610</v>
      </c>
      <c r="C110" s="22">
        <f>ROUND(SUMIF('SSA Details'!$C$7:$C$218,Jurisdiction!$A110,'SSA Details'!I$7:I$218),-1)</f>
        <v>95320</v>
      </c>
      <c r="D110" s="22">
        <f>ROUND(SUMIF('SSA Details'!$C$7:$C$218,Jurisdiction!$A110,'SSA Details'!J$7:J$218),-1)</f>
        <v>20710</v>
      </c>
      <c r="E110" s="23">
        <f t="shared" si="5"/>
        <v>0.2775767323415092</v>
      </c>
      <c r="G110" s="22">
        <f>ROUND(SUMIF('PDA Segment Details'!$I$7:$I$267,Jurisdiction!$A110,'PDA Segment Details'!K$7:K$267),-1)</f>
        <v>53660</v>
      </c>
      <c r="H110" s="22">
        <f>ROUND(SUMIF('PDA Segment Details'!$I$7:$I$267,Jurisdiction!$A110,'PDA Segment Details'!L$7:L$267),-1)</f>
        <v>73330</v>
      </c>
      <c r="I110" s="22">
        <f>ROUND(SUMIF('PDA Segment Details'!$I$7:$I$267,Jurisdiction!$A110,'PDA Segment Details'!M$7:M$267),-1)</f>
        <v>19670</v>
      </c>
      <c r="K110" s="81">
        <f>SUMIF('PDA Segment Details'!$I$7:$I$267,Jurisdiction!$A110,'PDA Segment Details'!K$7:K$267)/SUMIF('SSA Details'!$C$7:$C$218,Jurisdiction!$A110,'SSA Details'!H$7:H$218)</f>
        <v>0.7191710745853613</v>
      </c>
      <c r="L110" s="81">
        <f>SUMIF('PDA Segment Details'!$I$7:$I$267,Jurisdiction!$A110,'PDA Segment Details'!L$7:L$267)/SUMIF('SSA Details'!$C$7:$C$218,Jurisdiction!$A110,'SSA Details'!I$7:I$218)</f>
        <v>0.7692576232947635</v>
      </c>
      <c r="M110" s="24"/>
    </row>
    <row r="111" spans="1:13" ht="12">
      <c r="A111" s="27" t="s">
        <v>103</v>
      </c>
      <c r="B111" s="22">
        <f>ROUND(SUMIF('SSA Details'!$C$7:$C$218,Jurisdiction!$A111,'SSA Details'!H$7:H$218),-1)</f>
        <v>39060</v>
      </c>
      <c r="C111" s="22">
        <f>ROUND(SUMIF('SSA Details'!$C$7:$C$218,Jurisdiction!$A111,'SSA Details'!I$7:I$218),-1)</f>
        <v>47800</v>
      </c>
      <c r="D111" s="22">
        <f>ROUND(SUMIF('SSA Details'!$C$7:$C$218,Jurisdiction!$A111,'SSA Details'!J$7:J$218),-1)</f>
        <v>8740</v>
      </c>
      <c r="E111" s="23">
        <f t="shared" si="5"/>
        <v>0.22375832053251407</v>
      </c>
      <c r="G111" s="22">
        <f>ROUND(SUMIF('PDA Segment Details'!$I$7:$I$267,Jurisdiction!$A111,'PDA Segment Details'!K$7:K$267),-1)</f>
        <v>11160</v>
      </c>
      <c r="H111" s="22">
        <f>ROUND(SUMIF('PDA Segment Details'!$I$7:$I$267,Jurisdiction!$A111,'PDA Segment Details'!L$7:L$267),-1)</f>
        <v>12620</v>
      </c>
      <c r="I111" s="22">
        <f>ROUND(SUMIF('PDA Segment Details'!$I$7:$I$267,Jurisdiction!$A111,'PDA Segment Details'!M$7:M$267),-1)</f>
        <v>1460</v>
      </c>
      <c r="K111" s="81">
        <f>SUMIF('PDA Segment Details'!$I$7:$I$267,Jurisdiction!$A111,'PDA Segment Details'!K$7:K$267)/SUMIF('SSA Details'!$C$7:$C$218,Jurisdiction!$A111,'SSA Details'!H$7:H$218)</f>
        <v>0.2855708132695772</v>
      </c>
      <c r="L111" s="81">
        <f>SUMIF('PDA Segment Details'!$I$7:$I$267,Jurisdiction!$A111,'PDA Segment Details'!L$7:L$267)/SUMIF('SSA Details'!$C$7:$C$218,Jurisdiction!$A111,'SSA Details'!I$7:I$218)</f>
        <v>0.26392797806907825</v>
      </c>
      <c r="M111" s="24"/>
    </row>
    <row r="112" ht="12">
      <c r="A112" s="21"/>
    </row>
    <row r="113" spans="1:13" ht="12">
      <c r="A113" s="21" t="s">
        <v>104</v>
      </c>
      <c r="B113" s="22">
        <f>ROUND(SUMIF('SSA Details'!$C$7:$C$218,Jurisdiction!$A113,'SSA Details'!H$7:H$218),-1)</f>
        <v>14240</v>
      </c>
      <c r="C113" s="22">
        <f>ROUND(SUMIF('SSA Details'!$C$7:$C$218,Jurisdiction!$A113,'SSA Details'!I$7:I$218),-1)</f>
        <v>18920</v>
      </c>
      <c r="D113" s="22">
        <f>ROUND(SUMIF('SSA Details'!$C$7:$C$218,Jurisdiction!$A113,'SSA Details'!J$7:J$218),-1)</f>
        <v>4680</v>
      </c>
      <c r="E113" s="23">
        <f aca="true" t="shared" si="6" ref="E113:E120">D113/B113</f>
        <v>0.32865168539325845</v>
      </c>
      <c r="G113" s="22">
        <f>ROUND(SUMIF('PDA Segment Details'!$I$7:$I$267,Jurisdiction!$A113,'PDA Segment Details'!K$7:K$267),-1)</f>
        <v>9320</v>
      </c>
      <c r="H113" s="22">
        <f>ROUND(SUMIF('PDA Segment Details'!$I$7:$I$267,Jurisdiction!$A113,'PDA Segment Details'!L$7:L$267),-1)</f>
        <v>13770</v>
      </c>
      <c r="I113" s="22">
        <f>ROUND(SUMIF('PDA Segment Details'!$I$7:$I$267,Jurisdiction!$A113,'PDA Segment Details'!M$7:M$267),-1)</f>
        <v>4450</v>
      </c>
      <c r="K113" s="81">
        <f>SUMIF('PDA Segment Details'!$I$7:$I$267,Jurisdiction!$A113,'PDA Segment Details'!K$7:K$267)/SUMIF('SSA Details'!$C$7:$C$218,Jurisdiction!$A113,'SSA Details'!H$7:H$218)</f>
        <v>0.6543367557122415</v>
      </c>
      <c r="L113" s="81">
        <f>SUMIF('PDA Segment Details'!$I$7:$I$267,Jurisdiction!$A113,'PDA Segment Details'!L$7:L$267)/SUMIF('SSA Details'!$C$7:$C$218,Jurisdiction!$A113,'SSA Details'!I$7:I$218)</f>
        <v>0.7274967782347562</v>
      </c>
      <c r="M113" s="24"/>
    </row>
    <row r="114" spans="1:13" ht="12">
      <c r="A114" s="21" t="s">
        <v>105</v>
      </c>
      <c r="B114" s="22">
        <f>ROUND(SUMIF('SSA Details'!$C$7:$C$218,Jurisdiction!$A114,'SSA Details'!H$7:H$218),-1)</f>
        <v>4460</v>
      </c>
      <c r="C114" s="22">
        <f>ROUND(SUMIF('SSA Details'!$C$7:$C$218,Jurisdiction!$A114,'SSA Details'!I$7:I$218),-1)</f>
        <v>5780</v>
      </c>
      <c r="D114" s="22">
        <f>ROUND(SUMIF('SSA Details'!$C$7:$C$218,Jurisdiction!$A114,'SSA Details'!J$7:J$218),-1)</f>
        <v>1310</v>
      </c>
      <c r="E114" s="23">
        <f t="shared" si="6"/>
        <v>0.2937219730941704</v>
      </c>
      <c r="G114" s="22">
        <f>ROUND(SUMIF('PDA Segment Details'!$I$7:$I$267,Jurisdiction!$A114,'PDA Segment Details'!K$7:K$267),-1)</f>
        <v>560</v>
      </c>
      <c r="H114" s="22">
        <f>ROUND(SUMIF('PDA Segment Details'!$I$7:$I$267,Jurisdiction!$A114,'PDA Segment Details'!L$7:L$267),-1)</f>
        <v>830</v>
      </c>
      <c r="I114" s="22">
        <f>ROUND(SUMIF('PDA Segment Details'!$I$7:$I$267,Jurisdiction!$A114,'PDA Segment Details'!M$7:M$267),-1)</f>
        <v>280</v>
      </c>
      <c r="K114" s="81">
        <f>SUMIF('PDA Segment Details'!$I$7:$I$267,Jurisdiction!$A114,'PDA Segment Details'!K$7:K$267)/SUMIF('SSA Details'!$C$7:$C$218,Jurisdiction!$A114,'SSA Details'!H$7:H$218)</f>
        <v>0.12489799315882051</v>
      </c>
      <c r="L114" s="81">
        <f>SUMIF('PDA Segment Details'!$I$7:$I$267,Jurisdiction!$A114,'PDA Segment Details'!L$7:L$267)/SUMIF('SSA Details'!$C$7:$C$218,Jurisdiction!$A114,'SSA Details'!I$7:I$218)</f>
        <v>0.1441652446369361</v>
      </c>
      <c r="M114" s="24"/>
    </row>
    <row r="115" spans="1:13" ht="12">
      <c r="A115" s="21" t="s">
        <v>106</v>
      </c>
      <c r="B115" s="22">
        <f>ROUND(SUMIF('SSA Details'!$C$7:$C$218,Jurisdiction!$A115,'SSA Details'!H$7:H$218),-1)</f>
        <v>39300</v>
      </c>
      <c r="C115" s="22">
        <f>ROUND(SUMIF('SSA Details'!$C$7:$C$218,Jurisdiction!$A115,'SSA Details'!I$7:I$218),-1)</f>
        <v>53310</v>
      </c>
      <c r="D115" s="22">
        <f>ROUND(SUMIF('SSA Details'!$C$7:$C$218,Jurisdiction!$A115,'SSA Details'!J$7:J$218),-1)</f>
        <v>14000</v>
      </c>
      <c r="E115" s="23">
        <f t="shared" si="6"/>
        <v>0.356234096692112</v>
      </c>
      <c r="G115" s="22">
        <f>ROUND(SUMIF('PDA Segment Details'!$I$7:$I$267,Jurisdiction!$A115,'PDA Segment Details'!K$7:K$267),-1)</f>
        <v>6060</v>
      </c>
      <c r="H115" s="22">
        <f>ROUND(SUMIF('PDA Segment Details'!$I$7:$I$267,Jurisdiction!$A115,'PDA Segment Details'!L$7:L$267),-1)</f>
        <v>11400</v>
      </c>
      <c r="I115" s="22">
        <f>ROUND(SUMIF('PDA Segment Details'!$I$7:$I$267,Jurisdiction!$A115,'PDA Segment Details'!M$7:M$267),-1)</f>
        <v>5330</v>
      </c>
      <c r="K115" s="81">
        <f>SUMIF('PDA Segment Details'!$I$7:$I$267,Jurisdiction!$A115,'PDA Segment Details'!K$7:K$267)/SUMIF('SSA Details'!$C$7:$C$218,Jurisdiction!$A115,'SSA Details'!H$7:H$218)</f>
        <v>0.15430260767930953</v>
      </c>
      <c r="L115" s="81">
        <f>SUMIF('PDA Segment Details'!$I$7:$I$267,Jurisdiction!$A115,'PDA Segment Details'!L$7:L$267)/SUMIF('SSA Details'!$C$7:$C$218,Jurisdiction!$A115,'SSA Details'!I$7:I$218)</f>
        <v>0.21377940319486063</v>
      </c>
      <c r="M115" s="24"/>
    </row>
    <row r="116" spans="1:13" ht="12">
      <c r="A116" s="21" t="s">
        <v>107</v>
      </c>
      <c r="B116" s="22">
        <f>ROUND(SUMIF('SSA Details'!$C$7:$C$218,Jurisdiction!$A116,'SSA Details'!H$7:H$218),-1)</f>
        <v>1790</v>
      </c>
      <c r="C116" s="22">
        <f>ROUND(SUMIF('SSA Details'!$C$7:$C$218,Jurisdiction!$A116,'SSA Details'!I$7:I$218),-1)</f>
        <v>2340</v>
      </c>
      <c r="D116" s="22">
        <f>ROUND(SUMIF('SSA Details'!$C$7:$C$218,Jurisdiction!$A116,'SSA Details'!J$7:J$218),-1)</f>
        <v>550</v>
      </c>
      <c r="E116" s="23">
        <f t="shared" si="6"/>
        <v>0.30726256983240224</v>
      </c>
      <c r="G116" s="22">
        <f>ROUND(SUMIF('PDA Segment Details'!$I$7:$I$267,Jurisdiction!$A116,'PDA Segment Details'!K$7:K$267),-1)</f>
        <v>670</v>
      </c>
      <c r="H116" s="22">
        <f>ROUND(SUMIF('PDA Segment Details'!$I$7:$I$267,Jurisdiction!$A116,'PDA Segment Details'!L$7:L$267),-1)</f>
        <v>1000</v>
      </c>
      <c r="I116" s="22">
        <f>ROUND(SUMIF('PDA Segment Details'!$I$7:$I$267,Jurisdiction!$A116,'PDA Segment Details'!M$7:M$267),-1)</f>
        <v>330</v>
      </c>
      <c r="K116" s="81">
        <f>SUMIF('PDA Segment Details'!$I$7:$I$267,Jurisdiction!$A116,'PDA Segment Details'!K$7:K$267)/SUMIF('SSA Details'!$C$7:$C$218,Jurisdiction!$A116,'SSA Details'!H$7:H$218)</f>
        <v>0.37498443938607606</v>
      </c>
      <c r="L116" s="81">
        <f>SUMIF('PDA Segment Details'!$I$7:$I$267,Jurisdiction!$A116,'PDA Segment Details'!L$7:L$267)/SUMIF('SSA Details'!$C$7:$C$218,Jurisdiction!$A116,'SSA Details'!I$7:I$218)</f>
        <v>0.4257223470537871</v>
      </c>
      <c r="M116" s="24"/>
    </row>
    <row r="117" spans="1:13" ht="12">
      <c r="A117" s="21" t="s">
        <v>108</v>
      </c>
      <c r="B117" s="22">
        <f>ROUND(SUMIF('SSA Details'!$C$7:$C$218,Jurisdiction!$A117,'SSA Details'!H$7:H$218),-1)</f>
        <v>3080</v>
      </c>
      <c r="C117" s="22">
        <f>ROUND(SUMIF('SSA Details'!$C$7:$C$218,Jurisdiction!$A117,'SSA Details'!I$7:I$218),-1)</f>
        <v>4520</v>
      </c>
      <c r="D117" s="22">
        <f>ROUND(SUMIF('SSA Details'!$C$7:$C$218,Jurisdiction!$A117,'SSA Details'!J$7:J$218),-1)</f>
        <v>1440</v>
      </c>
      <c r="E117" s="23">
        <f t="shared" si="6"/>
        <v>0.4675324675324675</v>
      </c>
      <c r="G117" s="22">
        <f>ROUND(SUMIF('PDA Segment Details'!$I$7:$I$267,Jurisdiction!$A117,'PDA Segment Details'!K$7:K$267),-1)</f>
        <v>1040</v>
      </c>
      <c r="H117" s="22">
        <f>ROUND(SUMIF('PDA Segment Details'!$I$7:$I$267,Jurisdiction!$A117,'PDA Segment Details'!L$7:L$267),-1)</f>
        <v>1960</v>
      </c>
      <c r="I117" s="22">
        <f>ROUND(SUMIF('PDA Segment Details'!$I$7:$I$267,Jurisdiction!$A117,'PDA Segment Details'!M$7:M$267),-1)</f>
        <v>920</v>
      </c>
      <c r="K117" s="81">
        <f>SUMIF('PDA Segment Details'!$I$7:$I$267,Jurisdiction!$A117,'PDA Segment Details'!K$7:K$267)/SUMIF('SSA Details'!$C$7:$C$218,Jurisdiction!$A117,'SSA Details'!H$7:H$218)</f>
        <v>0.3365807882346844</v>
      </c>
      <c r="L117" s="81">
        <f>SUMIF('PDA Segment Details'!$I$7:$I$267,Jurisdiction!$A117,'PDA Segment Details'!L$7:L$267)/SUMIF('SSA Details'!$C$7:$C$218,Jurisdiction!$A117,'SSA Details'!I$7:I$218)</f>
        <v>0.4341677614840138</v>
      </c>
      <c r="M117" s="24"/>
    </row>
    <row r="118" spans="1:13" ht="12">
      <c r="A118" s="21" t="s">
        <v>109</v>
      </c>
      <c r="B118" s="22">
        <f>ROUND(SUMIF('SSA Details'!$C$7:$C$218,Jurisdiction!$A118,'SSA Details'!H$7:H$218),-1)</f>
        <v>29800</v>
      </c>
      <c r="C118" s="22">
        <f>ROUND(SUMIF('SSA Details'!$C$7:$C$218,Jurisdiction!$A118,'SSA Details'!I$7:I$218),-1)</f>
        <v>41120</v>
      </c>
      <c r="D118" s="22">
        <f>ROUND(SUMIF('SSA Details'!$C$7:$C$218,Jurisdiction!$A118,'SSA Details'!J$7:J$218),-1)</f>
        <v>11310</v>
      </c>
      <c r="E118" s="23">
        <f t="shared" si="6"/>
        <v>0.3795302013422819</v>
      </c>
      <c r="G118" s="22">
        <f>ROUND(SUMIF('PDA Segment Details'!$I$7:$I$267,Jurisdiction!$A118,'PDA Segment Details'!K$7:K$267),-1)</f>
        <v>3700</v>
      </c>
      <c r="H118" s="22">
        <f>ROUND(SUMIF('PDA Segment Details'!$I$7:$I$267,Jurisdiction!$A118,'PDA Segment Details'!L$7:L$267),-1)</f>
        <v>5510</v>
      </c>
      <c r="I118" s="22">
        <f>ROUND(SUMIF('PDA Segment Details'!$I$7:$I$267,Jurisdiction!$A118,'PDA Segment Details'!M$7:M$267),-1)</f>
        <v>1810</v>
      </c>
      <c r="K118" s="81">
        <f>SUMIF('PDA Segment Details'!$I$7:$I$267,Jurisdiction!$A118,'PDA Segment Details'!K$7:K$267)/SUMIF('SSA Details'!$C$7:$C$218,Jurisdiction!$A118,'SSA Details'!H$7:H$218)</f>
        <v>0.12404044815988136</v>
      </c>
      <c r="L118" s="81">
        <f>SUMIF('PDA Segment Details'!$I$7:$I$267,Jurisdiction!$A118,'PDA Segment Details'!L$7:L$267)/SUMIF('SSA Details'!$C$7:$C$218,Jurisdiction!$A118,'SSA Details'!I$7:I$218)</f>
        <v>0.13393131270289</v>
      </c>
      <c r="M118" s="24"/>
    </row>
    <row r="119" spans="1:13" ht="12">
      <c r="A119" s="21" t="s">
        <v>110</v>
      </c>
      <c r="B119" s="22">
        <f>ROUND(SUMIF('SSA Details'!$C$7:$C$218,Jurisdiction!$A119,'SSA Details'!H$7:H$218),-1)</f>
        <v>31660</v>
      </c>
      <c r="C119" s="22">
        <f>ROUND(SUMIF('SSA Details'!$C$7:$C$218,Jurisdiction!$A119,'SSA Details'!I$7:I$218),-1)</f>
        <v>43060</v>
      </c>
      <c r="D119" s="22">
        <f>ROUND(SUMIF('SSA Details'!$C$7:$C$218,Jurisdiction!$A119,'SSA Details'!J$7:J$218),-1)</f>
        <v>11410</v>
      </c>
      <c r="E119" s="23">
        <f t="shared" si="6"/>
        <v>0.36039166140240053</v>
      </c>
      <c r="G119" s="22">
        <f>ROUND(SUMIF('PDA Segment Details'!$I$7:$I$267,Jurisdiction!$A119,'PDA Segment Details'!K$7:K$267),-1)</f>
        <v>3640</v>
      </c>
      <c r="H119" s="22">
        <f>ROUND(SUMIF('PDA Segment Details'!$I$7:$I$267,Jurisdiction!$A119,'PDA Segment Details'!L$7:L$267),-1)</f>
        <v>5940</v>
      </c>
      <c r="I119" s="22">
        <f>ROUND(SUMIF('PDA Segment Details'!$I$7:$I$267,Jurisdiction!$A119,'PDA Segment Details'!M$7:M$267),-1)</f>
        <v>2300</v>
      </c>
      <c r="K119" s="81">
        <f>SUMIF('PDA Segment Details'!$I$7:$I$267,Jurisdiction!$A119,'PDA Segment Details'!K$7:K$267)/SUMIF('SSA Details'!$C$7:$C$218,Jurisdiction!$A119,'SSA Details'!H$7:H$218)</f>
        <v>0.1151068060369308</v>
      </c>
      <c r="L119" s="81">
        <f>SUMIF('PDA Segment Details'!$I$7:$I$267,Jurisdiction!$A119,'PDA Segment Details'!L$7:L$267)/SUMIF('SSA Details'!$C$7:$C$218,Jurisdiction!$A119,'SSA Details'!I$7:I$218)</f>
        <v>0.13803044419286048</v>
      </c>
      <c r="M119" s="24"/>
    </row>
    <row r="120" spans="1:13" ht="12">
      <c r="A120" s="21" t="s">
        <v>111</v>
      </c>
      <c r="B120" s="22">
        <f>ROUND(SUMIF('SSA Details'!$C$7:$C$218,Jurisdiction!$A120,'SSA Details'!H$7:H$218),-1)</f>
        <v>8010</v>
      </c>
      <c r="C120" s="22">
        <f>ROUND(SUMIF('SSA Details'!$C$7:$C$218,Jurisdiction!$A120,'SSA Details'!I$7:I$218),-1)</f>
        <v>10860</v>
      </c>
      <c r="D120" s="22">
        <f>ROUND(SUMIF('SSA Details'!$C$7:$C$218,Jurisdiction!$A120,'SSA Details'!J$7:J$218),-1)</f>
        <v>2850</v>
      </c>
      <c r="E120" s="23">
        <f t="shared" si="6"/>
        <v>0.35580524344569286</v>
      </c>
      <c r="G120" s="22">
        <f>ROUND(SUMIF('PDA Segment Details'!$I$7:$I$267,Jurisdiction!$A120,'PDA Segment Details'!K$7:K$267),-1)</f>
        <v>340</v>
      </c>
      <c r="H120" s="22">
        <f>ROUND(SUMIF('PDA Segment Details'!$I$7:$I$267,Jurisdiction!$A120,'PDA Segment Details'!L$7:L$267),-1)</f>
        <v>840</v>
      </c>
      <c r="I120" s="22">
        <f>ROUND(SUMIF('PDA Segment Details'!$I$7:$I$267,Jurisdiction!$A120,'PDA Segment Details'!M$7:M$267),-1)</f>
        <v>500</v>
      </c>
      <c r="K120" s="81">
        <f>SUMIF('PDA Segment Details'!$I$7:$I$267,Jurisdiction!$A120,'PDA Segment Details'!K$7:K$267)/SUMIF('SSA Details'!$C$7:$C$218,Jurisdiction!$A120,'SSA Details'!H$7:H$218)</f>
        <v>0.04221526232124755</v>
      </c>
      <c r="L120" s="81">
        <f>SUMIF('PDA Segment Details'!$I$7:$I$267,Jurisdiction!$A120,'PDA Segment Details'!L$7:L$267)/SUMIF('SSA Details'!$C$7:$C$218,Jurisdiction!$A120,'SSA Details'!I$7:I$218)</f>
        <v>0.07735539690821715</v>
      </c>
      <c r="M120" s="24"/>
    </row>
    <row r="121" ht="12">
      <c r="A121" s="21"/>
    </row>
    <row r="122" spans="1:13" ht="12">
      <c r="A122" s="21" t="s">
        <v>112</v>
      </c>
      <c r="B122" s="22">
        <f>ROUND(SUMIF('SSA Details'!$C$7:$C$218,Jurisdiction!$A122,'SSA Details'!H$7:H$218),-1)</f>
        <v>1570</v>
      </c>
      <c r="C122" s="22">
        <f>ROUND(SUMIF('SSA Details'!$C$7:$C$218,Jurisdiction!$A122,'SSA Details'!I$7:I$218),-1)</f>
        <v>2270</v>
      </c>
      <c r="D122" s="22">
        <f>ROUND(SUMIF('SSA Details'!$C$7:$C$218,Jurisdiction!$A122,'SSA Details'!J$7:J$218),-1)</f>
        <v>700</v>
      </c>
      <c r="E122" s="23">
        <f aca="true" t="shared" si="7" ref="E122:E131">D122/B122</f>
        <v>0.445859872611465</v>
      </c>
      <c r="G122" s="22">
        <f>ROUND(SUMIF('PDA Segment Details'!$I$7:$I$267,Jurisdiction!$A122,'PDA Segment Details'!K$7:K$267),-1)</f>
        <v>840</v>
      </c>
      <c r="H122" s="22">
        <f>ROUND(SUMIF('PDA Segment Details'!$I$7:$I$267,Jurisdiction!$A122,'PDA Segment Details'!L$7:L$267),-1)</f>
        <v>1330</v>
      </c>
      <c r="I122" s="22">
        <f>ROUND(SUMIF('PDA Segment Details'!$I$7:$I$267,Jurisdiction!$A122,'PDA Segment Details'!M$7:M$267),-1)</f>
        <v>490</v>
      </c>
      <c r="K122" s="81">
        <f>SUMIF('PDA Segment Details'!$I$7:$I$267,Jurisdiction!$A122,'PDA Segment Details'!K$7:K$267)/SUMIF('SSA Details'!$C$7:$C$218,Jurisdiction!$A122,'SSA Details'!H$7:H$218)</f>
        <v>0.5326086435896775</v>
      </c>
      <c r="L122" s="81">
        <f>SUMIF('PDA Segment Details'!$I$7:$I$267,Jurisdiction!$A122,'PDA Segment Details'!L$7:L$267)/SUMIF('SSA Details'!$C$7:$C$218,Jurisdiction!$A122,'SSA Details'!I$7:I$218)</f>
        <v>0.5861529292441638</v>
      </c>
      <c r="M122" s="24"/>
    </row>
    <row r="123" spans="1:13" ht="12">
      <c r="A123" s="21" t="s">
        <v>113</v>
      </c>
      <c r="B123" s="22">
        <f>ROUND(SUMIF('SSA Details'!$C$7:$C$218,Jurisdiction!$A123,'SSA Details'!H$7:H$218),-1)</f>
        <v>2920</v>
      </c>
      <c r="C123" s="22">
        <f>ROUND(SUMIF('SSA Details'!$C$7:$C$218,Jurisdiction!$A123,'SSA Details'!I$7:I$218),-1)</f>
        <v>3860</v>
      </c>
      <c r="D123" s="22">
        <f>ROUND(SUMIF('SSA Details'!$C$7:$C$218,Jurisdiction!$A123,'SSA Details'!J$7:J$218),-1)</f>
        <v>940</v>
      </c>
      <c r="E123" s="23">
        <f t="shared" si="7"/>
        <v>0.3219178082191781</v>
      </c>
      <c r="G123" s="22">
        <f>ROUND(SUMIF('PDA Segment Details'!$I$7:$I$267,Jurisdiction!$A123,'PDA Segment Details'!K$7:K$267),-1)</f>
        <v>650</v>
      </c>
      <c r="H123" s="22">
        <f>ROUND(SUMIF('PDA Segment Details'!$I$7:$I$267,Jurisdiction!$A123,'PDA Segment Details'!L$7:L$267),-1)</f>
        <v>1190</v>
      </c>
      <c r="I123" s="22">
        <f>ROUND(SUMIF('PDA Segment Details'!$I$7:$I$267,Jurisdiction!$A123,'PDA Segment Details'!M$7:M$267),-1)</f>
        <v>550</v>
      </c>
      <c r="K123" s="81">
        <f>SUMIF('PDA Segment Details'!$I$7:$I$267,Jurisdiction!$A123,'PDA Segment Details'!K$7:K$267)/SUMIF('SSA Details'!$C$7:$C$218,Jurisdiction!$A123,'SSA Details'!H$7:H$218)</f>
        <v>0.22113355426037695</v>
      </c>
      <c r="L123" s="81">
        <f>SUMIF('PDA Segment Details'!$I$7:$I$267,Jurisdiction!$A123,'PDA Segment Details'!L$7:L$267)/SUMIF('SSA Details'!$C$7:$C$218,Jurisdiction!$A123,'SSA Details'!I$7:I$218)</f>
        <v>0.30945850114260365</v>
      </c>
      <c r="M123" s="24"/>
    </row>
    <row r="124" spans="1:13" ht="12">
      <c r="A124" s="21" t="s">
        <v>114</v>
      </c>
      <c r="B124" s="22">
        <f>ROUND(SUMIF('SSA Details'!$C$7:$C$218,Jurisdiction!$A124,'SSA Details'!H$7:H$218),-1)</f>
        <v>6440</v>
      </c>
      <c r="C124" s="22">
        <f>ROUND(SUMIF('SSA Details'!$C$7:$C$218,Jurisdiction!$A124,'SSA Details'!I$7:I$218),-1)</f>
        <v>8210</v>
      </c>
      <c r="D124" s="22">
        <f>ROUND(SUMIF('SSA Details'!$C$7:$C$218,Jurisdiction!$A124,'SSA Details'!J$7:J$218),-1)</f>
        <v>1780</v>
      </c>
      <c r="E124" s="23">
        <f t="shared" si="7"/>
        <v>0.27639751552795033</v>
      </c>
      <c r="G124" s="22">
        <f>ROUND(SUMIF('PDA Segment Details'!$I$7:$I$267,Jurisdiction!$A124,'PDA Segment Details'!K$7:K$267),-1)</f>
        <v>0</v>
      </c>
      <c r="H124" s="22">
        <f>ROUND(SUMIF('PDA Segment Details'!$I$7:$I$267,Jurisdiction!$A124,'PDA Segment Details'!L$7:L$267),-1)</f>
        <v>0</v>
      </c>
      <c r="I124" s="22">
        <f>ROUND(SUMIF('PDA Segment Details'!$I$7:$I$267,Jurisdiction!$A124,'PDA Segment Details'!M$7:M$267),-1)</f>
        <v>0</v>
      </c>
      <c r="K124" s="81">
        <f>SUMIF('PDA Segment Details'!$I$7:$I$267,Jurisdiction!$A124,'PDA Segment Details'!K$7:K$267)/SUMIF('SSA Details'!$C$7:$C$218,Jurisdiction!$A124,'SSA Details'!H$7:H$218)</f>
        <v>0</v>
      </c>
      <c r="L124" s="81">
        <f>SUMIF('PDA Segment Details'!$I$7:$I$267,Jurisdiction!$A124,'PDA Segment Details'!L$7:L$267)/SUMIF('SSA Details'!$C$7:$C$218,Jurisdiction!$A124,'SSA Details'!I$7:I$218)</f>
        <v>0</v>
      </c>
      <c r="M124" s="24"/>
    </row>
    <row r="125" spans="1:13" ht="12">
      <c r="A125" s="21" t="s">
        <v>115</v>
      </c>
      <c r="B125" s="22">
        <f>ROUND(SUMIF('SSA Details'!$C$7:$C$218,Jurisdiction!$A125,'SSA Details'!H$7:H$218),-1)</f>
        <v>28830</v>
      </c>
      <c r="C125" s="22">
        <f>ROUND(SUMIF('SSA Details'!$C$7:$C$218,Jurisdiction!$A125,'SSA Details'!I$7:I$218),-1)</f>
        <v>38690</v>
      </c>
      <c r="D125" s="22">
        <f>ROUND(SUMIF('SSA Details'!$C$7:$C$218,Jurisdiction!$A125,'SSA Details'!J$7:J$218),-1)</f>
        <v>9860</v>
      </c>
      <c r="E125" s="23">
        <f t="shared" si="7"/>
        <v>0.34200485605272285</v>
      </c>
      <c r="G125" s="22">
        <f>ROUND(SUMIF('PDA Segment Details'!$I$7:$I$267,Jurisdiction!$A125,'PDA Segment Details'!K$7:K$267),-1)</f>
        <v>3110</v>
      </c>
      <c r="H125" s="22">
        <f>ROUND(SUMIF('PDA Segment Details'!$I$7:$I$267,Jurisdiction!$A125,'PDA Segment Details'!L$7:L$267),-1)</f>
        <v>8330</v>
      </c>
      <c r="I125" s="22">
        <f>ROUND(SUMIF('PDA Segment Details'!$I$7:$I$267,Jurisdiction!$A125,'PDA Segment Details'!M$7:M$267),-1)</f>
        <v>5220</v>
      </c>
      <c r="K125" s="81">
        <f>SUMIF('PDA Segment Details'!$I$7:$I$267,Jurisdiction!$A125,'PDA Segment Details'!K$7:K$267)/SUMIF('SSA Details'!$C$7:$C$218,Jurisdiction!$A125,'SSA Details'!H$7:H$218)</f>
        <v>0.10792942556023703</v>
      </c>
      <c r="L125" s="81">
        <f>SUMIF('PDA Segment Details'!$I$7:$I$267,Jurisdiction!$A125,'PDA Segment Details'!L$7:L$267)/SUMIF('SSA Details'!$C$7:$C$218,Jurisdiction!$A125,'SSA Details'!I$7:I$218)</f>
        <v>0.21542445158276194</v>
      </c>
      <c r="M125" s="24"/>
    </row>
    <row r="126" spans="1:13" ht="12">
      <c r="A126" s="21" t="s">
        <v>116</v>
      </c>
      <c r="B126" s="22">
        <f>ROUND(SUMIF('SSA Details'!$C$7:$C$218,Jurisdiction!$A126,'SSA Details'!H$7:H$218),-1)</f>
        <v>11730</v>
      </c>
      <c r="C126" s="22">
        <f>ROUND(SUMIF('SSA Details'!$C$7:$C$218,Jurisdiction!$A126,'SSA Details'!I$7:I$218),-1)</f>
        <v>16320</v>
      </c>
      <c r="D126" s="22">
        <f>ROUND(SUMIF('SSA Details'!$C$7:$C$218,Jurisdiction!$A126,'SSA Details'!J$7:J$218),-1)</f>
        <v>4590</v>
      </c>
      <c r="E126" s="23">
        <f t="shared" si="7"/>
        <v>0.391304347826087</v>
      </c>
      <c r="G126" s="22">
        <f>ROUND(SUMIF('PDA Segment Details'!$I$7:$I$267,Jurisdiction!$A126,'PDA Segment Details'!K$7:K$267),-1)</f>
        <v>3490</v>
      </c>
      <c r="H126" s="22">
        <f>ROUND(SUMIF('PDA Segment Details'!$I$7:$I$267,Jurisdiction!$A126,'PDA Segment Details'!L$7:L$267),-1)</f>
        <v>6350</v>
      </c>
      <c r="I126" s="22">
        <f>ROUND(SUMIF('PDA Segment Details'!$I$7:$I$267,Jurisdiction!$A126,'PDA Segment Details'!M$7:M$267),-1)</f>
        <v>2860</v>
      </c>
      <c r="K126" s="81">
        <f>SUMIF('PDA Segment Details'!$I$7:$I$267,Jurisdiction!$A126,'PDA Segment Details'!K$7:K$267)/SUMIF('SSA Details'!$C$7:$C$218,Jurisdiction!$A126,'SSA Details'!H$7:H$218)</f>
        <v>0.29765123190228854</v>
      </c>
      <c r="L126" s="81">
        <f>SUMIF('PDA Segment Details'!$I$7:$I$267,Jurisdiction!$A126,'PDA Segment Details'!L$7:L$267)/SUMIF('SSA Details'!$C$7:$C$218,Jurisdiction!$A126,'SSA Details'!I$7:I$218)</f>
        <v>0.38941704872253785</v>
      </c>
      <c r="M126" s="24"/>
    </row>
    <row r="127" spans="1:13" ht="12">
      <c r="A127" s="21" t="s">
        <v>117</v>
      </c>
      <c r="B127" s="22">
        <f>ROUND(SUMIF('SSA Details'!$C$7:$C$218,Jurisdiction!$A127,'SSA Details'!H$7:H$218),-1)</f>
        <v>75460</v>
      </c>
      <c r="C127" s="22">
        <f>ROUND(SUMIF('SSA Details'!$C$7:$C$218,Jurisdiction!$A127,'SSA Details'!I$7:I$218),-1)</f>
        <v>103930</v>
      </c>
      <c r="D127" s="22">
        <f>ROUND(SUMIF('SSA Details'!$C$7:$C$218,Jurisdiction!$A127,'SSA Details'!J$7:J$218),-1)</f>
        <v>28470</v>
      </c>
      <c r="E127" s="23">
        <f t="shared" si="7"/>
        <v>0.37728597932679564</v>
      </c>
      <c r="G127" s="22">
        <f>ROUND(SUMIF('PDA Segment Details'!$I$7:$I$267,Jurisdiction!$A127,'PDA Segment Details'!K$7:K$267),-1)</f>
        <v>44770</v>
      </c>
      <c r="H127" s="22">
        <f>ROUND(SUMIF('PDA Segment Details'!$I$7:$I$267,Jurisdiction!$A127,'PDA Segment Details'!L$7:L$267),-1)</f>
        <v>61900</v>
      </c>
      <c r="I127" s="22">
        <f>ROUND(SUMIF('PDA Segment Details'!$I$7:$I$267,Jurisdiction!$A127,'PDA Segment Details'!M$7:M$267),-1)</f>
        <v>17140</v>
      </c>
      <c r="K127" s="81">
        <f>SUMIF('PDA Segment Details'!$I$7:$I$267,Jurisdiction!$A127,'PDA Segment Details'!K$7:K$267)/SUMIF('SSA Details'!$C$7:$C$218,Jurisdiction!$A127,'SSA Details'!H$7:H$218)</f>
        <v>0.5932214102776544</v>
      </c>
      <c r="L127" s="81">
        <f>SUMIF('PDA Segment Details'!$I$7:$I$267,Jurisdiction!$A127,'PDA Segment Details'!L$7:L$267)/SUMIF('SSA Details'!$C$7:$C$218,Jurisdiction!$A127,'SSA Details'!I$7:I$218)</f>
        <v>0.5956231955496364</v>
      </c>
      <c r="M127" s="24"/>
    </row>
    <row r="128" spans="1:13" ht="12">
      <c r="A128" s="21" t="s">
        <v>118</v>
      </c>
      <c r="B128" s="22">
        <f>ROUND(SUMIF('SSA Details'!$C$7:$C$218,Jurisdiction!$A128,'SSA Details'!H$7:H$218),-1)</f>
        <v>5650</v>
      </c>
      <c r="C128" s="22">
        <f>ROUND(SUMIF('SSA Details'!$C$7:$C$218,Jurisdiction!$A128,'SSA Details'!I$7:I$218),-1)</f>
        <v>7300</v>
      </c>
      <c r="D128" s="22">
        <f>ROUND(SUMIF('SSA Details'!$C$7:$C$218,Jurisdiction!$A128,'SSA Details'!J$7:J$218),-1)</f>
        <v>1650</v>
      </c>
      <c r="E128" s="23">
        <f t="shared" si="7"/>
        <v>0.2920353982300885</v>
      </c>
      <c r="G128" s="22">
        <f>ROUND(SUMIF('PDA Segment Details'!$I$7:$I$267,Jurisdiction!$A128,'PDA Segment Details'!K$7:K$267),-1)</f>
        <v>5430</v>
      </c>
      <c r="H128" s="22">
        <f>ROUND(SUMIF('PDA Segment Details'!$I$7:$I$267,Jurisdiction!$A128,'PDA Segment Details'!L$7:L$267),-1)</f>
        <v>6990</v>
      </c>
      <c r="I128" s="22">
        <f>ROUND(SUMIF('PDA Segment Details'!$I$7:$I$267,Jurisdiction!$A128,'PDA Segment Details'!M$7:M$267),-1)</f>
        <v>1560</v>
      </c>
      <c r="K128" s="81">
        <f>SUMIF('PDA Segment Details'!$I$7:$I$267,Jurisdiction!$A128,'PDA Segment Details'!K$7:K$267)/SUMIF('SSA Details'!$C$7:$C$218,Jurisdiction!$A128,'SSA Details'!H$7:H$218)</f>
        <v>0.9610422367249851</v>
      </c>
      <c r="L128" s="81">
        <f>SUMIF('PDA Segment Details'!$I$7:$I$267,Jurisdiction!$A128,'PDA Segment Details'!L$7:L$267)/SUMIF('SSA Details'!$C$7:$C$218,Jurisdiction!$A128,'SSA Details'!I$7:I$218)</f>
        <v>0.957995037284488</v>
      </c>
      <c r="M128" s="24"/>
    </row>
    <row r="129" spans="1:13" ht="12">
      <c r="A129" s="21" t="s">
        <v>23</v>
      </c>
      <c r="B129" s="22">
        <f>ROUND(SUMIF('SSA Details'!$C$7:$C$218,Jurisdiction!$A129,'SSA Details'!H$7:H$218),-1)</f>
        <v>6650</v>
      </c>
      <c r="C129" s="22">
        <f>ROUND(SUMIF('SSA Details'!$C$7:$C$218,Jurisdiction!$A129,'SSA Details'!I$7:I$218),-1)</f>
        <v>8640</v>
      </c>
      <c r="D129" s="22">
        <f>ROUND(SUMIF('SSA Details'!$C$7:$C$218,Jurisdiction!$A129,'SSA Details'!J$7:J$218),-1)</f>
        <v>1990</v>
      </c>
      <c r="E129" s="23">
        <f t="shared" si="7"/>
        <v>0.2992481203007519</v>
      </c>
      <c r="G129" s="22">
        <f>ROUND(SUMIF('PDA Segment Details'!$I$7:$I$267,Jurisdiction!$A129,'PDA Segment Details'!K$7:K$267),-1)</f>
        <v>0</v>
      </c>
      <c r="H129" s="22">
        <f>ROUND(SUMIF('PDA Segment Details'!$I$7:$I$267,Jurisdiction!$A129,'PDA Segment Details'!L$7:L$267),-1)</f>
        <v>0</v>
      </c>
      <c r="I129" s="22">
        <f>ROUND(SUMIF('PDA Segment Details'!$I$7:$I$267,Jurisdiction!$A129,'PDA Segment Details'!M$7:M$267),-1)</f>
        <v>0</v>
      </c>
      <c r="K129" s="81">
        <f>SUMIF('PDA Segment Details'!$I$7:$I$267,Jurisdiction!$A129,'PDA Segment Details'!K$7:K$267)/SUMIF('SSA Details'!$C$7:$C$218,Jurisdiction!$A129,'SSA Details'!H$7:H$218)</f>
        <v>0</v>
      </c>
      <c r="L129" s="81">
        <f>SUMIF('PDA Segment Details'!$I$7:$I$267,Jurisdiction!$A129,'PDA Segment Details'!L$7:L$267)/SUMIF('SSA Details'!$C$7:$C$218,Jurisdiction!$A129,'SSA Details'!I$7:I$218)</f>
        <v>0</v>
      </c>
      <c r="M129" s="24"/>
    </row>
    <row r="130" spans="1:13" ht="12">
      <c r="A130" s="21" t="s">
        <v>119</v>
      </c>
      <c r="B130" s="22">
        <f>ROUND(SUMIF('SSA Details'!$C$7:$C$218,Jurisdiction!$A130,'SSA Details'!H$7:H$218),-1)</f>
        <v>5610</v>
      </c>
      <c r="C130" s="22">
        <f>ROUND(SUMIF('SSA Details'!$C$7:$C$218,Jurisdiction!$A130,'SSA Details'!I$7:I$218),-1)</f>
        <v>7760</v>
      </c>
      <c r="D130" s="22">
        <f>ROUND(SUMIF('SSA Details'!$C$7:$C$218,Jurisdiction!$A130,'SSA Details'!J$7:J$218),-1)</f>
        <v>2150</v>
      </c>
      <c r="E130" s="23">
        <f t="shared" si="7"/>
        <v>0.38324420677361853</v>
      </c>
      <c r="G130" s="22">
        <f>ROUND(SUMIF('PDA Segment Details'!$I$7:$I$267,Jurisdiction!$A130,'PDA Segment Details'!K$7:K$267),-1)</f>
        <v>1020</v>
      </c>
      <c r="H130" s="22">
        <f>ROUND(SUMIF('PDA Segment Details'!$I$7:$I$267,Jurisdiction!$A130,'PDA Segment Details'!L$7:L$267),-1)</f>
        <v>1830</v>
      </c>
      <c r="I130" s="22">
        <f>ROUND(SUMIF('PDA Segment Details'!$I$7:$I$267,Jurisdiction!$A130,'PDA Segment Details'!M$7:M$267),-1)</f>
        <v>810</v>
      </c>
      <c r="K130" s="81">
        <f>SUMIF('PDA Segment Details'!$I$7:$I$267,Jurisdiction!$A130,'PDA Segment Details'!K$7:K$267)/SUMIF('SSA Details'!$C$7:$C$218,Jurisdiction!$A130,'SSA Details'!H$7:H$218)</f>
        <v>0.18097997961067563</v>
      </c>
      <c r="L130" s="81">
        <f>SUMIF('PDA Segment Details'!$I$7:$I$267,Jurisdiction!$A130,'PDA Segment Details'!L$7:L$267)/SUMIF('SSA Details'!$C$7:$C$218,Jurisdiction!$A130,'SSA Details'!I$7:I$218)</f>
        <v>0.2356896691666251</v>
      </c>
      <c r="M130" s="24"/>
    </row>
    <row r="131" spans="1:13" ht="12">
      <c r="A131" s="27" t="s">
        <v>120</v>
      </c>
      <c r="B131" s="22">
        <f>ROUND(SUMIF('SSA Details'!$C$7:$C$218,Jurisdiction!$A131,'SSA Details'!H$7:H$218),-1)</f>
        <v>47150</v>
      </c>
      <c r="C131" s="22">
        <f>ROUND(SUMIF('SSA Details'!$C$7:$C$218,Jurisdiction!$A131,'SSA Details'!I$7:I$218),-1)</f>
        <v>60470</v>
      </c>
      <c r="D131" s="22">
        <f>ROUND(SUMIF('SSA Details'!$C$7:$C$218,Jurisdiction!$A131,'SSA Details'!J$7:J$218),-1)</f>
        <v>13320</v>
      </c>
      <c r="E131" s="23">
        <f t="shared" si="7"/>
        <v>0.2825026511134677</v>
      </c>
      <c r="G131" s="22">
        <f>ROUND(SUMIF('PDA Segment Details'!$I$7:$I$267,Jurisdiction!$A131,'PDA Segment Details'!K$7:K$267),-1)</f>
        <v>5530</v>
      </c>
      <c r="H131" s="22">
        <f>ROUND(SUMIF('PDA Segment Details'!$I$7:$I$267,Jurisdiction!$A131,'PDA Segment Details'!L$7:L$267),-1)</f>
        <v>7930</v>
      </c>
      <c r="I131" s="22">
        <f>ROUND(SUMIF('PDA Segment Details'!$I$7:$I$267,Jurisdiction!$A131,'PDA Segment Details'!M$7:M$267),-1)</f>
        <v>2400</v>
      </c>
      <c r="K131" s="81">
        <f>SUMIF('PDA Segment Details'!$I$7:$I$267,Jurisdiction!$A131,'PDA Segment Details'!K$7:K$267)/SUMIF('SSA Details'!$C$7:$C$218,Jurisdiction!$A131,'SSA Details'!H$7:H$218)</f>
        <v>0.1173188128522383</v>
      </c>
      <c r="L131" s="81">
        <f>SUMIF('PDA Segment Details'!$I$7:$I$267,Jurisdiction!$A131,'PDA Segment Details'!L$7:L$267)/SUMIF('SSA Details'!$C$7:$C$218,Jurisdiction!$A131,'SSA Details'!I$7:I$218)</f>
        <v>0.13122854228294614</v>
      </c>
      <c r="M131" s="24"/>
    </row>
    <row r="143" ht="12">
      <c r="M143" s="24"/>
    </row>
    <row r="144" spans="2:9" ht="12">
      <c r="B144" s="22"/>
      <c r="C144" s="22"/>
      <c r="D144" s="22"/>
      <c r="G144" s="22"/>
      <c r="H144" s="22"/>
      <c r="I144" s="22"/>
    </row>
  </sheetData>
  <sheetProtection/>
  <conditionalFormatting sqref="G7:M42 G48:M90 G96:M131">
    <cfRule type="cellIs" priority="1" dxfId="0" operator="equal" stopIfTrue="1">
      <formula>0</formula>
    </cfRule>
  </conditionalFormatting>
  <printOptions/>
  <pageMargins left="0.42" right="0.39" top="1" bottom="1" header="0.54" footer="0.5"/>
  <pageSetup horizontalDpi="600" verticalDpi="600" orientation="portrait" r:id="rId1"/>
  <headerFooter alignWithMargins="0">
    <oddHeader>&amp;CDraft Preferred Scenario of the Sustainable Communities Strategy (Jobs-Housing Connection Strategy),  adopted and released by ABAG Executive Board and MTC on May 17, 2012</oddHeader>
  </headerFooter>
  <rowBreaks count="2" manualBreakCount="2">
    <brk id="43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69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3" width="8.7109375" style="0" customWidth="1"/>
    <col min="4" max="4" width="32.8515625" style="0" customWidth="1"/>
    <col min="5" max="5" width="16.421875" style="0" customWidth="1"/>
    <col min="6" max="6" width="1.7109375" style="0" customWidth="1"/>
    <col min="7" max="9" width="8.421875" style="0" customWidth="1"/>
    <col min="10" max="10" width="1.7109375" style="0" customWidth="1"/>
    <col min="11" max="14" width="7.140625" style="0" customWidth="1"/>
  </cols>
  <sheetData>
    <row r="1" spans="2:5" ht="12.75">
      <c r="B1" s="28"/>
      <c r="C1" s="28"/>
      <c r="D1" s="26" t="s">
        <v>611</v>
      </c>
      <c r="E1" s="28"/>
    </row>
    <row r="2" spans="1:5" ht="12.75">
      <c r="A2" s="26"/>
      <c r="B2" s="28"/>
      <c r="C2" s="28"/>
      <c r="D2" s="28"/>
      <c r="E2" s="28"/>
    </row>
    <row r="3" spans="1:5" ht="12">
      <c r="A3" s="28"/>
      <c r="B3" s="28"/>
      <c r="C3" s="28"/>
      <c r="D3" s="28"/>
      <c r="E3" s="28"/>
    </row>
    <row r="4" spans="7:11" ht="12.75">
      <c r="G4" s="26" t="s">
        <v>0</v>
      </c>
      <c r="K4" s="26" t="s">
        <v>121</v>
      </c>
    </row>
    <row r="5" spans="1:14" ht="12.75">
      <c r="A5" s="29" t="s">
        <v>6</v>
      </c>
      <c r="B5" s="29" t="s">
        <v>127</v>
      </c>
      <c r="C5" s="29" t="s">
        <v>128</v>
      </c>
      <c r="D5" s="29" t="s">
        <v>129</v>
      </c>
      <c r="E5" s="30" t="s">
        <v>4</v>
      </c>
      <c r="G5" s="30">
        <v>2010</v>
      </c>
      <c r="H5" s="30">
        <v>2040</v>
      </c>
      <c r="I5" s="30" t="s">
        <v>3</v>
      </c>
      <c r="J5" s="34"/>
      <c r="K5" s="30" t="s">
        <v>134</v>
      </c>
      <c r="L5" s="30" t="s">
        <v>135</v>
      </c>
      <c r="M5" s="30" t="s">
        <v>136</v>
      </c>
      <c r="N5" s="30" t="s">
        <v>137</v>
      </c>
    </row>
    <row r="7" spans="1:14" ht="12">
      <c r="A7" s="36" t="s">
        <v>7</v>
      </c>
      <c r="B7" s="36">
        <v>1101</v>
      </c>
      <c r="C7" s="36" t="s">
        <v>148</v>
      </c>
      <c r="D7" s="36" t="s">
        <v>149</v>
      </c>
      <c r="E7" s="36" t="s">
        <v>7</v>
      </c>
      <c r="G7" s="22">
        <f>ROUND(SUMIF('PDA Segment Details'!D$7:D$261,PDA!$D7,'PDA Segment Details'!K$7:K$261),-1)</f>
        <v>1220</v>
      </c>
      <c r="H7" s="22">
        <f>ROUND(SUMIF('PDA Segment Details'!D$7:D$261,PDA!$D7,'PDA Segment Details'!L$7:L$261),-1)</f>
        <v>8420</v>
      </c>
      <c r="I7" s="22">
        <f>ROUND(SUMIF('PDA Segment Details'!D$7:D$261,PDA!$D7,'PDA Segment Details'!M$7:M$261),-1)</f>
        <v>7200</v>
      </c>
      <c r="K7" s="22">
        <f>ROUND(SUMIF('PDA Segment Details'!D$7:D$261,PDA!$D7,'PDA Segment Details'!O$7:O$261),-1)</f>
        <v>210</v>
      </c>
      <c r="L7" s="22">
        <f>ROUND(SUMIF('PDA Segment Details'!D$7:D$261,PDA!$D7,'PDA Segment Details'!P$7:P$261),-1)</f>
        <v>1430</v>
      </c>
      <c r="M7" s="22">
        <f>ROUND(SUMIF('PDA Segment Details'!D$7:D$261,PDA!$D7,'PDA Segment Details'!Q$7:Q$261),-1)</f>
        <v>320</v>
      </c>
      <c r="N7" s="22">
        <f>ROUND(SUMIF('PDA Segment Details'!D$7:D$261,PDA!$D7,'PDA Segment Details'!R$7:R$261),-1)</f>
        <v>5240</v>
      </c>
    </row>
    <row r="8" spans="1:14" ht="12">
      <c r="A8" s="36" t="s">
        <v>7</v>
      </c>
      <c r="B8" s="36">
        <v>1102</v>
      </c>
      <c r="C8" s="36" t="s">
        <v>150</v>
      </c>
      <c r="D8" s="36" t="s">
        <v>151</v>
      </c>
      <c r="E8" s="36" t="s">
        <v>7</v>
      </c>
      <c r="G8" s="22">
        <f>ROUND(SUMIF('PDA Segment Details'!D$7:D$261,PDA!$D8,'PDA Segment Details'!K$7:K$261),-1)</f>
        <v>2430</v>
      </c>
      <c r="H8" s="22">
        <f>ROUND(SUMIF('PDA Segment Details'!D$7:D$261,PDA!$D8,'PDA Segment Details'!L$7:L$261),-1)</f>
        <v>3430</v>
      </c>
      <c r="I8" s="22">
        <f>ROUND(SUMIF('PDA Segment Details'!D$7:D$261,PDA!$D8,'PDA Segment Details'!M$7:M$261),-1)</f>
        <v>1000</v>
      </c>
      <c r="K8" s="22">
        <f>ROUND(SUMIF('PDA Segment Details'!D$7:D$261,PDA!$D8,'PDA Segment Details'!O$7:O$261),-1)</f>
        <v>470</v>
      </c>
      <c r="L8" s="22">
        <f>ROUND(SUMIF('PDA Segment Details'!D$7:D$261,PDA!$D8,'PDA Segment Details'!P$7:P$261),-1)</f>
        <v>280</v>
      </c>
      <c r="M8" s="22">
        <f>ROUND(SUMIF('PDA Segment Details'!D$7:D$261,PDA!$D8,'PDA Segment Details'!Q$7:Q$261),-1)</f>
        <v>400</v>
      </c>
      <c r="N8" s="22">
        <f>ROUND(SUMIF('PDA Segment Details'!D$7:D$261,PDA!$D8,'PDA Segment Details'!R$7:R$261),-1)</f>
        <v>-150</v>
      </c>
    </row>
    <row r="9" spans="1:14" ht="12">
      <c r="A9" s="36" t="s">
        <v>7</v>
      </c>
      <c r="B9" s="36">
        <v>1103</v>
      </c>
      <c r="C9" s="36" t="s">
        <v>152</v>
      </c>
      <c r="D9" s="36" t="s">
        <v>153</v>
      </c>
      <c r="E9" s="36" t="s">
        <v>8</v>
      </c>
      <c r="G9" s="22">
        <f>ROUND(SUMIF('PDA Segment Details'!D$7:D$261,PDA!$D9,'PDA Segment Details'!K$7:K$261),-1)</f>
        <v>1910</v>
      </c>
      <c r="H9" s="22">
        <f>ROUND(SUMIF('PDA Segment Details'!D$7:D$261,PDA!$D9,'PDA Segment Details'!L$7:L$261),-1)</f>
        <v>2430</v>
      </c>
      <c r="I9" s="22">
        <f>ROUND(SUMIF('PDA Segment Details'!D$7:D$261,PDA!$D9,'PDA Segment Details'!M$7:M$261),-1)</f>
        <v>520</v>
      </c>
      <c r="K9" s="22">
        <f>ROUND(SUMIF('PDA Segment Details'!D$7:D$261,PDA!$D9,'PDA Segment Details'!O$7:O$261),-1)</f>
        <v>280</v>
      </c>
      <c r="L9" s="22">
        <f>ROUND(SUMIF('PDA Segment Details'!D$7:D$261,PDA!$D9,'PDA Segment Details'!P$7:P$261),-1)</f>
        <v>100</v>
      </c>
      <c r="M9" s="22">
        <f>ROUND(SUMIF('PDA Segment Details'!D$7:D$261,PDA!$D9,'PDA Segment Details'!Q$7:Q$261),-1)</f>
        <v>140</v>
      </c>
      <c r="N9" s="22">
        <f>ROUND(SUMIF('PDA Segment Details'!D$7:D$261,PDA!$D9,'PDA Segment Details'!R$7:R$261),-1)</f>
        <v>0</v>
      </c>
    </row>
    <row r="10" spans="1:14" ht="12">
      <c r="A10" s="36" t="s">
        <v>7</v>
      </c>
      <c r="B10" s="36">
        <v>1104</v>
      </c>
      <c r="C10" s="36" t="s">
        <v>154</v>
      </c>
      <c r="D10" s="36" t="s">
        <v>155</v>
      </c>
      <c r="E10" s="21" t="s">
        <v>30</v>
      </c>
      <c r="G10" s="22">
        <f>ROUND(SUMIF('PDA Segment Details'!D$7:D$261,PDA!$D10,'PDA Segment Details'!K$7:K$261),-1)</f>
        <v>2020</v>
      </c>
      <c r="H10" s="22">
        <f>ROUND(SUMIF('PDA Segment Details'!D$7:D$261,PDA!$D10,'PDA Segment Details'!L$7:L$261),-1)</f>
        <v>2970</v>
      </c>
      <c r="I10" s="22">
        <f>ROUND(SUMIF('PDA Segment Details'!D$7:D$261,PDA!$D10,'PDA Segment Details'!M$7:M$261),-1)</f>
        <v>950</v>
      </c>
      <c r="K10" s="22">
        <f>ROUND(SUMIF('PDA Segment Details'!D$7:D$261,PDA!$D10,'PDA Segment Details'!O$7:O$261),-1)</f>
        <v>300</v>
      </c>
      <c r="L10" s="22">
        <f>ROUND(SUMIF('PDA Segment Details'!D$7:D$261,PDA!$D10,'PDA Segment Details'!P$7:P$261),-1)</f>
        <v>250</v>
      </c>
      <c r="M10" s="22">
        <f>ROUND(SUMIF('PDA Segment Details'!D$7:D$261,PDA!$D10,'PDA Segment Details'!Q$7:Q$261),-1)</f>
        <v>410</v>
      </c>
      <c r="N10" s="22">
        <f>ROUND(SUMIF('PDA Segment Details'!D$7:D$261,PDA!$D10,'PDA Segment Details'!R$7:R$261),-1)</f>
        <v>0</v>
      </c>
    </row>
    <row r="11" spans="1:14" ht="12">
      <c r="A11" s="36" t="s">
        <v>7</v>
      </c>
      <c r="B11" s="36">
        <v>1105</v>
      </c>
      <c r="C11" s="36" t="s">
        <v>157</v>
      </c>
      <c r="D11" s="36" t="s">
        <v>158</v>
      </c>
      <c r="E11" s="21" t="s">
        <v>30</v>
      </c>
      <c r="G11" s="22">
        <f>ROUND(SUMIF('PDA Segment Details'!D$7:D$261,PDA!$D11,'PDA Segment Details'!K$7:K$261),-1)</f>
        <v>2730</v>
      </c>
      <c r="H11" s="22">
        <f>ROUND(SUMIF('PDA Segment Details'!D$7:D$261,PDA!$D11,'PDA Segment Details'!L$7:L$261),-1)</f>
        <v>4240</v>
      </c>
      <c r="I11" s="22">
        <f>ROUND(SUMIF('PDA Segment Details'!D$7:D$261,PDA!$D11,'PDA Segment Details'!M$7:M$261),-1)</f>
        <v>1500</v>
      </c>
      <c r="K11" s="22">
        <f>ROUND(SUMIF('PDA Segment Details'!D$7:D$261,PDA!$D11,'PDA Segment Details'!O$7:O$261),-1)</f>
        <v>440</v>
      </c>
      <c r="L11" s="22">
        <f>ROUND(SUMIF('PDA Segment Details'!D$7:D$261,PDA!$D11,'PDA Segment Details'!P$7:P$261),-1)</f>
        <v>740</v>
      </c>
      <c r="M11" s="22">
        <f>ROUND(SUMIF('PDA Segment Details'!D$7:D$261,PDA!$D11,'PDA Segment Details'!Q$7:Q$261),-1)</f>
        <v>320</v>
      </c>
      <c r="N11" s="22">
        <f>ROUND(SUMIF('PDA Segment Details'!D$7:D$261,PDA!$D11,'PDA Segment Details'!R$7:R$261),-1)</f>
        <v>0</v>
      </c>
    </row>
    <row r="12" spans="1:14" ht="12">
      <c r="A12" s="36" t="s">
        <v>7</v>
      </c>
      <c r="B12" s="36">
        <v>1106</v>
      </c>
      <c r="C12" s="36" t="s">
        <v>161</v>
      </c>
      <c r="D12" s="36" t="s">
        <v>162</v>
      </c>
      <c r="E12" s="21" t="s">
        <v>30</v>
      </c>
      <c r="G12" s="22">
        <f>ROUND(SUMIF('PDA Segment Details'!D$7:D$261,PDA!$D12,'PDA Segment Details'!K$7:K$261),-1)</f>
        <v>1860</v>
      </c>
      <c r="H12" s="22">
        <f>ROUND(SUMIF('PDA Segment Details'!D$7:D$261,PDA!$D12,'PDA Segment Details'!L$7:L$261),-1)</f>
        <v>2590</v>
      </c>
      <c r="I12" s="22">
        <f>ROUND(SUMIF('PDA Segment Details'!D$7:D$261,PDA!$D12,'PDA Segment Details'!M$7:M$261),-1)</f>
        <v>740</v>
      </c>
      <c r="K12" s="22">
        <f>ROUND(SUMIF('PDA Segment Details'!D$7:D$261,PDA!$D12,'PDA Segment Details'!O$7:O$261),-1)</f>
        <v>300</v>
      </c>
      <c r="L12" s="22">
        <f>ROUND(SUMIF('PDA Segment Details'!D$7:D$261,PDA!$D12,'PDA Segment Details'!P$7:P$261),-1)</f>
        <v>260</v>
      </c>
      <c r="M12" s="22">
        <f>ROUND(SUMIF('PDA Segment Details'!D$7:D$261,PDA!$D12,'PDA Segment Details'!Q$7:Q$261),-1)</f>
        <v>180</v>
      </c>
      <c r="N12" s="22">
        <f>ROUND(SUMIF('PDA Segment Details'!D$7:D$261,PDA!$D12,'PDA Segment Details'!R$7:R$261),-1)</f>
        <v>0</v>
      </c>
    </row>
    <row r="13" spans="1:14" ht="12">
      <c r="A13" s="36" t="s">
        <v>7</v>
      </c>
      <c r="B13" s="36">
        <v>1107</v>
      </c>
      <c r="C13" s="36" t="s">
        <v>164</v>
      </c>
      <c r="D13" s="36" t="s">
        <v>165</v>
      </c>
      <c r="E13" s="21" t="s">
        <v>30</v>
      </c>
      <c r="G13" s="22">
        <f>ROUND(SUMIF('PDA Segment Details'!D$7:D$261,PDA!$D13,'PDA Segment Details'!K$7:K$261),-1)</f>
        <v>900</v>
      </c>
      <c r="H13" s="22">
        <f>ROUND(SUMIF('PDA Segment Details'!D$7:D$261,PDA!$D13,'PDA Segment Details'!L$7:L$261),-1)</f>
        <v>1330</v>
      </c>
      <c r="I13" s="22">
        <f>ROUND(SUMIF('PDA Segment Details'!D$7:D$261,PDA!$D13,'PDA Segment Details'!M$7:M$261),-1)</f>
        <v>430</v>
      </c>
      <c r="K13" s="22">
        <f>ROUND(SUMIF('PDA Segment Details'!D$7:D$261,PDA!$D13,'PDA Segment Details'!O$7:O$261),-1)</f>
        <v>230</v>
      </c>
      <c r="L13" s="22">
        <f>ROUND(SUMIF('PDA Segment Details'!D$7:D$261,PDA!$D13,'PDA Segment Details'!P$7:P$261),-1)</f>
        <v>180</v>
      </c>
      <c r="M13" s="22">
        <f>ROUND(SUMIF('PDA Segment Details'!D$7:D$261,PDA!$D13,'PDA Segment Details'!Q$7:Q$261),-1)</f>
        <v>20</v>
      </c>
      <c r="N13" s="22">
        <f>ROUND(SUMIF('PDA Segment Details'!D$7:D$261,PDA!$D13,'PDA Segment Details'!R$7:R$261),-1)</f>
        <v>0</v>
      </c>
    </row>
    <row r="14" spans="1:14" ht="12">
      <c r="A14" s="36" t="s">
        <v>7</v>
      </c>
      <c r="B14" s="36">
        <v>1108</v>
      </c>
      <c r="C14" s="36" t="s">
        <v>166</v>
      </c>
      <c r="D14" s="36" t="s">
        <v>167</v>
      </c>
      <c r="E14" s="36" t="s">
        <v>10</v>
      </c>
      <c r="G14" s="22">
        <f>ROUND(SUMIF('PDA Segment Details'!D$7:D$261,PDA!$D14,'PDA Segment Details'!K$7:K$261),-1)</f>
        <v>950</v>
      </c>
      <c r="H14" s="22">
        <f>ROUND(SUMIF('PDA Segment Details'!D$7:D$261,PDA!$D14,'PDA Segment Details'!L$7:L$261),-1)</f>
        <v>1620</v>
      </c>
      <c r="I14" s="22">
        <f>ROUND(SUMIF('PDA Segment Details'!D$7:D$261,PDA!$D14,'PDA Segment Details'!M$7:M$261),-1)</f>
        <v>680</v>
      </c>
      <c r="K14" s="22">
        <f>ROUND(SUMIF('PDA Segment Details'!D$7:D$261,PDA!$D14,'PDA Segment Details'!O$7:O$261),-1)</f>
        <v>160</v>
      </c>
      <c r="L14" s="22">
        <f>ROUND(SUMIF('PDA Segment Details'!D$7:D$261,PDA!$D14,'PDA Segment Details'!P$7:P$261),-1)</f>
        <v>100</v>
      </c>
      <c r="M14" s="22">
        <f>ROUND(SUMIF('PDA Segment Details'!D$7:D$261,PDA!$D14,'PDA Segment Details'!Q$7:Q$261),-1)</f>
        <v>120</v>
      </c>
      <c r="N14" s="22">
        <f>ROUND(SUMIF('PDA Segment Details'!D$7:D$261,PDA!$D14,'PDA Segment Details'!R$7:R$261),-1)</f>
        <v>300</v>
      </c>
    </row>
    <row r="15" spans="1:14" ht="12">
      <c r="A15" s="36" t="s">
        <v>7</v>
      </c>
      <c r="B15" s="36">
        <v>1109</v>
      </c>
      <c r="C15" s="36" t="s">
        <v>168</v>
      </c>
      <c r="D15" s="36" t="s">
        <v>169</v>
      </c>
      <c r="E15" s="36" t="s">
        <v>10</v>
      </c>
      <c r="G15" s="22">
        <f>ROUND(SUMIF('PDA Segment Details'!D$7:D$261,PDA!$D15,'PDA Segment Details'!K$7:K$261),-1)</f>
        <v>15200</v>
      </c>
      <c r="H15" s="22">
        <f>ROUND(SUMIF('PDA Segment Details'!D$7:D$261,PDA!$D15,'PDA Segment Details'!L$7:L$261),-1)</f>
        <v>21590</v>
      </c>
      <c r="I15" s="22">
        <f>ROUND(SUMIF('PDA Segment Details'!D$7:D$261,PDA!$D15,'PDA Segment Details'!M$7:M$261),-1)</f>
        <v>6380</v>
      </c>
      <c r="K15" s="22">
        <f>ROUND(SUMIF('PDA Segment Details'!D$7:D$261,PDA!$D15,'PDA Segment Details'!O$7:O$261),-1)</f>
        <v>2580</v>
      </c>
      <c r="L15" s="22">
        <f>ROUND(SUMIF('PDA Segment Details'!D$7:D$261,PDA!$D15,'PDA Segment Details'!P$7:P$261),-1)</f>
        <v>1480</v>
      </c>
      <c r="M15" s="22">
        <f>ROUND(SUMIF('PDA Segment Details'!D$7:D$261,PDA!$D15,'PDA Segment Details'!Q$7:Q$261),-1)</f>
        <v>2870</v>
      </c>
      <c r="N15" s="22">
        <f>ROUND(SUMIF('PDA Segment Details'!D$7:D$261,PDA!$D15,'PDA Segment Details'!R$7:R$261),-1)</f>
        <v>-550</v>
      </c>
    </row>
    <row r="16" spans="1:14" ht="12">
      <c r="A16" s="36" t="s">
        <v>7</v>
      </c>
      <c r="B16" s="36">
        <v>1110</v>
      </c>
      <c r="C16" s="36" t="s">
        <v>170</v>
      </c>
      <c r="D16" s="36" t="s">
        <v>171</v>
      </c>
      <c r="E16" s="36" t="s">
        <v>10</v>
      </c>
      <c r="G16" s="22">
        <f>ROUND(SUMIF('PDA Segment Details'!D$7:D$261,PDA!$D16,'PDA Segment Details'!K$7:K$261),-1)</f>
        <v>2390</v>
      </c>
      <c r="H16" s="22">
        <f>ROUND(SUMIF('PDA Segment Details'!D$7:D$261,PDA!$D16,'PDA Segment Details'!L$7:L$261),-1)</f>
        <v>3340</v>
      </c>
      <c r="I16" s="22">
        <f>ROUND(SUMIF('PDA Segment Details'!D$7:D$261,PDA!$D16,'PDA Segment Details'!M$7:M$261),-1)</f>
        <v>940</v>
      </c>
      <c r="K16" s="22">
        <f>ROUND(SUMIF('PDA Segment Details'!D$7:D$261,PDA!$D16,'PDA Segment Details'!O$7:O$261),-1)</f>
        <v>410</v>
      </c>
      <c r="L16" s="22">
        <f>ROUND(SUMIF('PDA Segment Details'!D$7:D$261,PDA!$D16,'PDA Segment Details'!P$7:P$261),-1)</f>
        <v>320</v>
      </c>
      <c r="M16" s="22">
        <f>ROUND(SUMIF('PDA Segment Details'!D$7:D$261,PDA!$D16,'PDA Segment Details'!Q$7:Q$261),-1)</f>
        <v>200</v>
      </c>
      <c r="N16" s="22">
        <f>ROUND(SUMIF('PDA Segment Details'!D$7:D$261,PDA!$D16,'PDA Segment Details'!R$7:R$261),-1)</f>
        <v>0</v>
      </c>
    </row>
    <row r="17" spans="1:14" ht="12">
      <c r="A17" s="36" t="s">
        <v>7</v>
      </c>
      <c r="B17" s="36">
        <v>1112</v>
      </c>
      <c r="C17" s="36" t="s">
        <v>173</v>
      </c>
      <c r="D17" s="36" t="s">
        <v>174</v>
      </c>
      <c r="E17" s="36" t="s">
        <v>10</v>
      </c>
      <c r="G17" s="22">
        <f>ROUND(SUMIF('PDA Segment Details'!D$7:D$261,PDA!$D17,'PDA Segment Details'!K$7:K$261),-1)</f>
        <v>1140</v>
      </c>
      <c r="H17" s="22">
        <f>ROUND(SUMIF('PDA Segment Details'!D$7:D$261,PDA!$D17,'PDA Segment Details'!L$7:L$261),-1)</f>
        <v>1440</v>
      </c>
      <c r="I17" s="22">
        <f>ROUND(SUMIF('PDA Segment Details'!D$7:D$261,PDA!$D17,'PDA Segment Details'!M$7:M$261),-1)</f>
        <v>300</v>
      </c>
      <c r="K17" s="22">
        <f>ROUND(SUMIF('PDA Segment Details'!D$7:D$261,PDA!$D17,'PDA Segment Details'!O$7:O$261),-1)</f>
        <v>220</v>
      </c>
      <c r="L17" s="22">
        <f>ROUND(SUMIF('PDA Segment Details'!D$7:D$261,PDA!$D17,'PDA Segment Details'!P$7:P$261),-1)</f>
        <v>50</v>
      </c>
      <c r="M17" s="22">
        <f>ROUND(SUMIF('PDA Segment Details'!D$7:D$261,PDA!$D17,'PDA Segment Details'!Q$7:Q$261),-1)</f>
        <v>30</v>
      </c>
      <c r="N17" s="22">
        <f>ROUND(SUMIF('PDA Segment Details'!D$7:D$261,PDA!$D17,'PDA Segment Details'!R$7:R$261),-1)</f>
        <v>0</v>
      </c>
    </row>
    <row r="18" spans="1:14" ht="12">
      <c r="A18" s="36" t="s">
        <v>7</v>
      </c>
      <c r="B18" s="36">
        <v>1113</v>
      </c>
      <c r="C18" s="36" t="s">
        <v>175</v>
      </c>
      <c r="D18" s="36" t="s">
        <v>176</v>
      </c>
      <c r="E18" s="36" t="s">
        <v>10</v>
      </c>
      <c r="G18" s="22">
        <f>ROUND(SUMIF('PDA Segment Details'!D$7:D$261,PDA!$D18,'PDA Segment Details'!K$7:K$261),-1)</f>
        <v>1730</v>
      </c>
      <c r="H18" s="22">
        <f>ROUND(SUMIF('PDA Segment Details'!D$7:D$261,PDA!$D18,'PDA Segment Details'!L$7:L$261),-1)</f>
        <v>2560</v>
      </c>
      <c r="I18" s="22">
        <f>ROUND(SUMIF('PDA Segment Details'!D$7:D$261,PDA!$D18,'PDA Segment Details'!M$7:M$261),-1)</f>
        <v>820</v>
      </c>
      <c r="K18" s="22">
        <f>ROUND(SUMIF('PDA Segment Details'!D$7:D$261,PDA!$D18,'PDA Segment Details'!O$7:O$261),-1)</f>
        <v>230</v>
      </c>
      <c r="L18" s="22">
        <f>ROUND(SUMIF('PDA Segment Details'!D$7:D$261,PDA!$D18,'PDA Segment Details'!P$7:P$261),-1)</f>
        <v>150</v>
      </c>
      <c r="M18" s="22">
        <f>ROUND(SUMIF('PDA Segment Details'!D$7:D$261,PDA!$D18,'PDA Segment Details'!Q$7:Q$261),-1)</f>
        <v>190</v>
      </c>
      <c r="N18" s="22">
        <f>ROUND(SUMIF('PDA Segment Details'!D$7:D$261,PDA!$D18,'PDA Segment Details'!R$7:R$261),-1)</f>
        <v>250</v>
      </c>
    </row>
    <row r="19" spans="1:14" ht="12">
      <c r="A19" s="36" t="s">
        <v>7</v>
      </c>
      <c r="B19" s="36">
        <v>1114</v>
      </c>
      <c r="C19" s="36" t="s">
        <v>177</v>
      </c>
      <c r="D19" s="36" t="s">
        <v>178</v>
      </c>
      <c r="E19" s="36" t="s">
        <v>10</v>
      </c>
      <c r="G19" s="22">
        <f>ROUND(SUMIF('PDA Segment Details'!D$7:D$261,PDA!$D19,'PDA Segment Details'!K$7:K$261),-1)</f>
        <v>1410</v>
      </c>
      <c r="H19" s="22">
        <f>ROUND(SUMIF('PDA Segment Details'!D$7:D$261,PDA!$D19,'PDA Segment Details'!L$7:L$261),-1)</f>
        <v>1980</v>
      </c>
      <c r="I19" s="22">
        <f>ROUND(SUMIF('PDA Segment Details'!D$7:D$261,PDA!$D19,'PDA Segment Details'!M$7:M$261),-1)</f>
        <v>580</v>
      </c>
      <c r="K19" s="22">
        <f>ROUND(SUMIF('PDA Segment Details'!D$7:D$261,PDA!$D19,'PDA Segment Details'!O$7:O$261),-1)</f>
        <v>230</v>
      </c>
      <c r="L19" s="22">
        <f>ROUND(SUMIF('PDA Segment Details'!D$7:D$261,PDA!$D19,'PDA Segment Details'!P$7:P$261),-1)</f>
        <v>200</v>
      </c>
      <c r="M19" s="22">
        <f>ROUND(SUMIF('PDA Segment Details'!D$7:D$261,PDA!$D19,'PDA Segment Details'!Q$7:Q$261),-1)</f>
        <v>150</v>
      </c>
      <c r="N19" s="22">
        <f>ROUND(SUMIF('PDA Segment Details'!D$7:D$261,PDA!$D19,'PDA Segment Details'!R$7:R$261),-1)</f>
        <v>0</v>
      </c>
    </row>
    <row r="20" spans="1:14" ht="12">
      <c r="A20" s="36" t="s">
        <v>7</v>
      </c>
      <c r="B20" s="36">
        <v>1115</v>
      </c>
      <c r="C20" s="36" t="s">
        <v>179</v>
      </c>
      <c r="D20" s="36" t="s">
        <v>180</v>
      </c>
      <c r="E20" s="36" t="s">
        <v>12</v>
      </c>
      <c r="G20" s="22">
        <f>ROUND(SUMIF('PDA Segment Details'!D$7:D$261,PDA!$D20,'PDA Segment Details'!K$7:K$261),-1)</f>
        <v>4440</v>
      </c>
      <c r="H20" s="22">
        <f>ROUND(SUMIF('PDA Segment Details'!D$7:D$261,PDA!$D20,'PDA Segment Details'!L$7:L$261),-1)</f>
        <v>8340</v>
      </c>
      <c r="I20" s="22">
        <f>ROUND(SUMIF('PDA Segment Details'!D$7:D$261,PDA!$D20,'PDA Segment Details'!M$7:M$261),-1)</f>
        <v>3900</v>
      </c>
      <c r="K20" s="22">
        <f>ROUND(SUMIF('PDA Segment Details'!D$7:D$261,PDA!$D20,'PDA Segment Details'!O$7:O$261),-1)</f>
        <v>750</v>
      </c>
      <c r="L20" s="22">
        <f>ROUND(SUMIF('PDA Segment Details'!D$7:D$261,PDA!$D20,'PDA Segment Details'!P$7:P$261),-1)</f>
        <v>340</v>
      </c>
      <c r="M20" s="22">
        <f>ROUND(SUMIF('PDA Segment Details'!D$7:D$261,PDA!$D20,'PDA Segment Details'!Q$7:Q$261),-1)</f>
        <v>440</v>
      </c>
      <c r="N20" s="22">
        <f>ROUND(SUMIF('PDA Segment Details'!D$7:D$261,PDA!$D20,'PDA Segment Details'!R$7:R$261),-1)</f>
        <v>2380</v>
      </c>
    </row>
    <row r="21" spans="1:14" ht="12">
      <c r="A21" s="36" t="s">
        <v>7</v>
      </c>
      <c r="B21" s="36">
        <v>1116</v>
      </c>
      <c r="C21" s="36" t="s">
        <v>181</v>
      </c>
      <c r="D21" s="36" t="s">
        <v>182</v>
      </c>
      <c r="E21" s="36" t="s">
        <v>12</v>
      </c>
      <c r="G21" s="22">
        <f>ROUND(SUMIF('PDA Segment Details'!D$7:D$261,PDA!$D21,'PDA Segment Details'!K$7:K$261),-1)</f>
        <v>0</v>
      </c>
      <c r="H21" s="22">
        <f>ROUND(SUMIF('PDA Segment Details'!D$7:D$261,PDA!$D21,'PDA Segment Details'!L$7:L$261),-1)</f>
        <v>6370</v>
      </c>
      <c r="I21" s="22">
        <f>ROUND(SUMIF('PDA Segment Details'!D$7:D$261,PDA!$D21,'PDA Segment Details'!M$7:M$261),-1)</f>
        <v>6370</v>
      </c>
      <c r="K21" s="22">
        <f>ROUND(SUMIF('PDA Segment Details'!D$7:D$261,PDA!$D21,'PDA Segment Details'!O$7:O$261),-1)</f>
        <v>0</v>
      </c>
      <c r="L21" s="22">
        <f>ROUND(SUMIF('PDA Segment Details'!D$7:D$261,PDA!$D21,'PDA Segment Details'!P$7:P$261),-1)</f>
        <v>1120</v>
      </c>
      <c r="M21" s="22">
        <f>ROUND(SUMIF('PDA Segment Details'!D$7:D$261,PDA!$D21,'PDA Segment Details'!Q$7:Q$261),-1)</f>
        <v>0</v>
      </c>
      <c r="N21" s="22">
        <f>ROUND(SUMIF('PDA Segment Details'!D$7:D$261,PDA!$D21,'PDA Segment Details'!R$7:R$261),-1)</f>
        <v>5250</v>
      </c>
    </row>
    <row r="22" spans="1:14" ht="12">
      <c r="A22" s="36" t="s">
        <v>7</v>
      </c>
      <c r="B22" s="36">
        <v>1117</v>
      </c>
      <c r="C22" s="36" t="s">
        <v>183</v>
      </c>
      <c r="D22" s="36" t="s">
        <v>184</v>
      </c>
      <c r="E22" s="36" t="s">
        <v>12</v>
      </c>
      <c r="G22" s="22">
        <f>ROUND(SUMIF('PDA Segment Details'!D$7:D$261,PDA!$D22,'PDA Segment Details'!K$7:K$261),-1)</f>
        <v>310</v>
      </c>
      <c r="H22" s="22">
        <f>ROUND(SUMIF('PDA Segment Details'!D$7:D$261,PDA!$D22,'PDA Segment Details'!L$7:L$261),-1)</f>
        <v>1320</v>
      </c>
      <c r="I22" s="22">
        <f>ROUND(SUMIF('PDA Segment Details'!D$7:D$261,PDA!$D22,'PDA Segment Details'!M$7:M$261),-1)</f>
        <v>1010</v>
      </c>
      <c r="K22" s="22">
        <f>ROUND(SUMIF('PDA Segment Details'!D$7:D$261,PDA!$D22,'PDA Segment Details'!O$7:O$261),-1)</f>
        <v>40</v>
      </c>
      <c r="L22" s="22">
        <f>ROUND(SUMIF('PDA Segment Details'!D$7:D$261,PDA!$D22,'PDA Segment Details'!P$7:P$261),-1)</f>
        <v>730</v>
      </c>
      <c r="M22" s="22">
        <f>ROUND(SUMIF('PDA Segment Details'!D$7:D$261,PDA!$D22,'PDA Segment Details'!Q$7:Q$261),-1)</f>
        <v>80</v>
      </c>
      <c r="N22" s="22">
        <f>ROUND(SUMIF('PDA Segment Details'!D$7:D$261,PDA!$D22,'PDA Segment Details'!R$7:R$261),-1)</f>
        <v>160</v>
      </c>
    </row>
    <row r="23" spans="1:14" ht="12">
      <c r="A23" s="36" t="s">
        <v>7</v>
      </c>
      <c r="B23" s="36">
        <v>1118</v>
      </c>
      <c r="C23" s="36" t="s">
        <v>185</v>
      </c>
      <c r="D23" s="36" t="s">
        <v>186</v>
      </c>
      <c r="E23" s="36" t="s">
        <v>14</v>
      </c>
      <c r="G23" s="22">
        <f>ROUND(SUMIF('PDA Segment Details'!D$7:D$261,PDA!$D23,'PDA Segment Details'!K$7:K$261),-1)</f>
        <v>11260</v>
      </c>
      <c r="H23" s="22">
        <f>ROUND(SUMIF('PDA Segment Details'!D$7:D$261,PDA!$D23,'PDA Segment Details'!L$7:L$261),-1)</f>
        <v>18420</v>
      </c>
      <c r="I23" s="22">
        <f>ROUND(SUMIF('PDA Segment Details'!D$7:D$261,PDA!$D23,'PDA Segment Details'!M$7:M$261),-1)</f>
        <v>7160</v>
      </c>
      <c r="K23" s="22">
        <f>ROUND(SUMIF('PDA Segment Details'!D$7:D$261,PDA!$D23,'PDA Segment Details'!O$7:O$261),-1)</f>
        <v>1330</v>
      </c>
      <c r="L23" s="22">
        <f>ROUND(SUMIF('PDA Segment Details'!D$7:D$261,PDA!$D23,'PDA Segment Details'!P$7:P$261),-1)</f>
        <v>2090</v>
      </c>
      <c r="M23" s="22">
        <f>ROUND(SUMIF('PDA Segment Details'!D$7:D$261,PDA!$D23,'PDA Segment Details'!Q$7:Q$261),-1)</f>
        <v>2190</v>
      </c>
      <c r="N23" s="22">
        <f>ROUND(SUMIF('PDA Segment Details'!D$7:D$261,PDA!$D23,'PDA Segment Details'!R$7:R$261),-1)</f>
        <v>1560</v>
      </c>
    </row>
    <row r="24" spans="1:14" ht="12">
      <c r="A24" s="36" t="s">
        <v>7</v>
      </c>
      <c r="B24" s="36">
        <v>1119</v>
      </c>
      <c r="C24" s="36" t="s">
        <v>187</v>
      </c>
      <c r="D24" s="36" t="s">
        <v>188</v>
      </c>
      <c r="E24" s="36" t="s">
        <v>16</v>
      </c>
      <c r="G24" s="22">
        <f>ROUND(SUMIF('PDA Segment Details'!D$7:D$261,PDA!$D24,'PDA Segment Details'!K$7:K$261),-1)</f>
        <v>4020</v>
      </c>
      <c r="H24" s="22">
        <f>ROUND(SUMIF('PDA Segment Details'!D$7:D$261,PDA!$D24,'PDA Segment Details'!L$7:L$261),-1)</f>
        <v>4450</v>
      </c>
      <c r="I24" s="22">
        <f>ROUND(SUMIF('PDA Segment Details'!D$7:D$261,PDA!$D24,'PDA Segment Details'!M$7:M$261),-1)</f>
        <v>430</v>
      </c>
      <c r="K24" s="22">
        <f>ROUND(SUMIF('PDA Segment Details'!D$7:D$261,PDA!$D24,'PDA Segment Details'!O$7:O$261),-1)</f>
        <v>560</v>
      </c>
      <c r="L24" s="22">
        <f>ROUND(SUMIF('PDA Segment Details'!D$7:D$261,PDA!$D24,'PDA Segment Details'!P$7:P$261),-1)</f>
        <v>950</v>
      </c>
      <c r="M24" s="22">
        <f>ROUND(SUMIF('PDA Segment Details'!D$7:D$261,PDA!$D24,'PDA Segment Details'!Q$7:Q$261),-1)</f>
        <v>780</v>
      </c>
      <c r="N24" s="22">
        <f>ROUND(SUMIF('PDA Segment Details'!D$7:D$261,PDA!$D24,'PDA Segment Details'!R$7:R$261),-1)</f>
        <v>-1850</v>
      </c>
    </row>
    <row r="25" spans="1:14" ht="12">
      <c r="A25" s="36" t="s">
        <v>7</v>
      </c>
      <c r="B25" s="36">
        <v>1120</v>
      </c>
      <c r="C25" s="36" t="s">
        <v>189</v>
      </c>
      <c r="D25" s="36" t="s">
        <v>190</v>
      </c>
      <c r="E25" s="36" t="s">
        <v>16</v>
      </c>
      <c r="G25" s="22">
        <f>ROUND(SUMIF('PDA Segment Details'!D$7:D$261,PDA!$D25,'PDA Segment Details'!K$7:K$261),-1)</f>
        <v>18750</v>
      </c>
      <c r="H25" s="22">
        <f>ROUND(SUMIF('PDA Segment Details'!D$7:D$261,PDA!$D25,'PDA Segment Details'!L$7:L$261),-1)</f>
        <v>24640</v>
      </c>
      <c r="I25" s="22">
        <f>ROUND(SUMIF('PDA Segment Details'!D$7:D$261,PDA!$D25,'PDA Segment Details'!M$7:M$261),-1)</f>
        <v>5890</v>
      </c>
      <c r="K25" s="22">
        <f>ROUND(SUMIF('PDA Segment Details'!D$7:D$261,PDA!$D25,'PDA Segment Details'!O$7:O$261),-1)</f>
        <v>2450</v>
      </c>
      <c r="L25" s="22">
        <f>ROUND(SUMIF('PDA Segment Details'!D$7:D$261,PDA!$D25,'PDA Segment Details'!P$7:P$261),-1)</f>
        <v>1100</v>
      </c>
      <c r="M25" s="22">
        <f>ROUND(SUMIF('PDA Segment Details'!D$7:D$261,PDA!$D25,'PDA Segment Details'!Q$7:Q$261),-1)</f>
        <v>4140</v>
      </c>
      <c r="N25" s="22">
        <f>ROUND(SUMIF('PDA Segment Details'!D$7:D$261,PDA!$D25,'PDA Segment Details'!R$7:R$261),-1)</f>
        <v>-1800</v>
      </c>
    </row>
    <row r="26" spans="1:14" ht="12">
      <c r="A26" s="36" t="s">
        <v>7</v>
      </c>
      <c r="B26" s="36">
        <v>1121</v>
      </c>
      <c r="C26" s="36" t="s">
        <v>191</v>
      </c>
      <c r="D26" s="36" t="s">
        <v>192</v>
      </c>
      <c r="E26" s="36" t="s">
        <v>16</v>
      </c>
      <c r="G26" s="22">
        <f>ROUND(SUMIF('PDA Segment Details'!D$7:D$261,PDA!$D26,'PDA Segment Details'!K$7:K$261),-1)</f>
        <v>5460</v>
      </c>
      <c r="H26" s="22">
        <f>ROUND(SUMIF('PDA Segment Details'!D$7:D$261,PDA!$D26,'PDA Segment Details'!L$7:L$261),-1)</f>
        <v>5640</v>
      </c>
      <c r="I26" s="22">
        <f>ROUND(SUMIF('PDA Segment Details'!D$7:D$261,PDA!$D26,'PDA Segment Details'!M$7:M$261),-1)</f>
        <v>180</v>
      </c>
      <c r="K26" s="22">
        <f>ROUND(SUMIF('PDA Segment Details'!D$7:D$261,PDA!$D26,'PDA Segment Details'!O$7:O$261),-1)</f>
        <v>1040</v>
      </c>
      <c r="L26" s="22">
        <f>ROUND(SUMIF('PDA Segment Details'!D$7:D$261,PDA!$D26,'PDA Segment Details'!P$7:P$261),-1)</f>
        <v>1110</v>
      </c>
      <c r="M26" s="22">
        <f>ROUND(SUMIF('PDA Segment Details'!D$7:D$261,PDA!$D26,'PDA Segment Details'!Q$7:Q$261),-1)</f>
        <v>870</v>
      </c>
      <c r="N26" s="22">
        <f>ROUND(SUMIF('PDA Segment Details'!D$7:D$261,PDA!$D26,'PDA Segment Details'!R$7:R$261),-1)</f>
        <v>-2850</v>
      </c>
    </row>
    <row r="27" spans="1:14" ht="12">
      <c r="A27" s="36" t="s">
        <v>7</v>
      </c>
      <c r="B27" s="36">
        <v>1122</v>
      </c>
      <c r="C27" s="36" t="s">
        <v>193</v>
      </c>
      <c r="D27" s="36" t="s">
        <v>194</v>
      </c>
      <c r="E27" s="36" t="s">
        <v>16</v>
      </c>
      <c r="G27" s="22">
        <f>ROUND(SUMIF('PDA Segment Details'!D$7:D$261,PDA!$D27,'PDA Segment Details'!K$7:K$261),-1)</f>
        <v>12880</v>
      </c>
      <c r="H27" s="22">
        <f>ROUND(SUMIF('PDA Segment Details'!D$7:D$261,PDA!$D27,'PDA Segment Details'!L$7:L$261),-1)</f>
        <v>28970</v>
      </c>
      <c r="I27" s="22">
        <f>ROUND(SUMIF('PDA Segment Details'!D$7:D$261,PDA!$D27,'PDA Segment Details'!M$7:M$261),-1)</f>
        <v>16090</v>
      </c>
      <c r="K27" s="22">
        <f>ROUND(SUMIF('PDA Segment Details'!D$7:D$261,PDA!$D27,'PDA Segment Details'!O$7:O$261),-1)</f>
        <v>980</v>
      </c>
      <c r="L27" s="22">
        <f>ROUND(SUMIF('PDA Segment Details'!D$7:D$261,PDA!$D27,'PDA Segment Details'!P$7:P$261),-1)</f>
        <v>1070</v>
      </c>
      <c r="M27" s="22">
        <f>ROUND(SUMIF('PDA Segment Details'!D$7:D$261,PDA!$D27,'PDA Segment Details'!Q$7:Q$261),-1)</f>
        <v>1940</v>
      </c>
      <c r="N27" s="22">
        <f>ROUND(SUMIF('PDA Segment Details'!D$7:D$261,PDA!$D27,'PDA Segment Details'!R$7:R$261),-1)</f>
        <v>12100</v>
      </c>
    </row>
    <row r="28" spans="1:14" ht="12">
      <c r="A28" s="36" t="s">
        <v>7</v>
      </c>
      <c r="B28" s="36">
        <v>1123</v>
      </c>
      <c r="C28" s="36" t="s">
        <v>195</v>
      </c>
      <c r="D28" s="36" t="s">
        <v>196</v>
      </c>
      <c r="E28" s="36" t="s">
        <v>18</v>
      </c>
      <c r="G28" s="22">
        <f>ROUND(SUMIF('PDA Segment Details'!D$7:D$261,PDA!$D28,'PDA Segment Details'!K$7:K$261),-1)</f>
        <v>1450</v>
      </c>
      <c r="H28" s="22">
        <f>ROUND(SUMIF('PDA Segment Details'!D$7:D$261,PDA!$D28,'PDA Segment Details'!L$7:L$261),-1)</f>
        <v>2380</v>
      </c>
      <c r="I28" s="22">
        <f>ROUND(SUMIF('PDA Segment Details'!D$7:D$261,PDA!$D28,'PDA Segment Details'!M$7:M$261),-1)</f>
        <v>930</v>
      </c>
      <c r="K28" s="22">
        <f>ROUND(SUMIF('PDA Segment Details'!D$7:D$261,PDA!$D28,'PDA Segment Details'!O$7:O$261),-1)</f>
        <v>440</v>
      </c>
      <c r="L28" s="22">
        <f>ROUND(SUMIF('PDA Segment Details'!D$7:D$261,PDA!$D28,'PDA Segment Details'!P$7:P$261),-1)</f>
        <v>270</v>
      </c>
      <c r="M28" s="22">
        <f>ROUND(SUMIF('PDA Segment Details'!D$7:D$261,PDA!$D28,'PDA Segment Details'!Q$7:Q$261),-1)</f>
        <v>220</v>
      </c>
      <c r="N28" s="22">
        <f>ROUND(SUMIF('PDA Segment Details'!D$7:D$261,PDA!$D28,'PDA Segment Details'!R$7:R$261),-1)</f>
        <v>0</v>
      </c>
    </row>
    <row r="29" spans="1:14" ht="12">
      <c r="A29" s="36" t="s">
        <v>7</v>
      </c>
      <c r="B29" s="36">
        <v>1124</v>
      </c>
      <c r="C29" s="36" t="s">
        <v>197</v>
      </c>
      <c r="D29" s="36" t="s">
        <v>198</v>
      </c>
      <c r="E29" s="36" t="s">
        <v>18</v>
      </c>
      <c r="G29" s="22">
        <f>ROUND(SUMIF('PDA Segment Details'!D$7:D$261,PDA!$D29,'PDA Segment Details'!K$7:K$261),-1)</f>
        <v>7350</v>
      </c>
      <c r="H29" s="22">
        <f>ROUND(SUMIF('PDA Segment Details'!D$7:D$261,PDA!$D29,'PDA Segment Details'!L$7:L$261),-1)</f>
        <v>10590</v>
      </c>
      <c r="I29" s="22">
        <f>ROUND(SUMIF('PDA Segment Details'!D$7:D$261,PDA!$D29,'PDA Segment Details'!M$7:M$261),-1)</f>
        <v>3240</v>
      </c>
      <c r="K29" s="22">
        <f>ROUND(SUMIF('PDA Segment Details'!D$7:D$261,PDA!$D29,'PDA Segment Details'!O$7:O$261),-1)</f>
        <v>1370</v>
      </c>
      <c r="L29" s="22">
        <f>ROUND(SUMIF('PDA Segment Details'!D$7:D$261,PDA!$D29,'PDA Segment Details'!P$7:P$261),-1)</f>
        <v>1180</v>
      </c>
      <c r="M29" s="22">
        <f>ROUND(SUMIF('PDA Segment Details'!D$7:D$261,PDA!$D29,'PDA Segment Details'!Q$7:Q$261),-1)</f>
        <v>690</v>
      </c>
      <c r="N29" s="22">
        <f>ROUND(SUMIF('PDA Segment Details'!D$7:D$261,PDA!$D29,'PDA Segment Details'!R$7:R$261),-1)</f>
        <v>0</v>
      </c>
    </row>
    <row r="30" spans="1:14" ht="12">
      <c r="A30" s="36" t="s">
        <v>7</v>
      </c>
      <c r="B30" s="36">
        <v>1125</v>
      </c>
      <c r="C30" s="36" t="s">
        <v>622</v>
      </c>
      <c r="D30" s="36" t="s">
        <v>200</v>
      </c>
      <c r="E30" s="36" t="s">
        <v>18</v>
      </c>
      <c r="G30" s="22">
        <f>ROUND(SUMIF('PDA Segment Details'!D$7:D$261,PDA!$D30,'PDA Segment Details'!K$7:K$261),-1)</f>
        <v>790</v>
      </c>
      <c r="H30" s="22">
        <f>ROUND(SUMIF('PDA Segment Details'!D$7:D$261,PDA!$D30,'PDA Segment Details'!L$7:L$261),-1)</f>
        <v>2430</v>
      </c>
      <c r="I30" s="22">
        <f>ROUND(SUMIF('PDA Segment Details'!D$7:D$261,PDA!$D30,'PDA Segment Details'!M$7:M$261),-1)</f>
        <v>1640</v>
      </c>
      <c r="K30" s="22">
        <f>ROUND(SUMIF('PDA Segment Details'!D$7:D$261,PDA!$D30,'PDA Segment Details'!O$7:O$261),-1)</f>
        <v>120</v>
      </c>
      <c r="L30" s="22">
        <f>ROUND(SUMIF('PDA Segment Details'!D$7:D$261,PDA!$D30,'PDA Segment Details'!P$7:P$261),-1)</f>
        <v>1410</v>
      </c>
      <c r="M30" s="22">
        <f>ROUND(SUMIF('PDA Segment Details'!D$7:D$261,PDA!$D30,'PDA Segment Details'!Q$7:Q$261),-1)</f>
        <v>120</v>
      </c>
      <c r="N30" s="22">
        <f>ROUND(SUMIF('PDA Segment Details'!D$7:D$261,PDA!$D30,'PDA Segment Details'!R$7:R$261),-1)</f>
        <v>0</v>
      </c>
    </row>
    <row r="31" spans="1:14" ht="12">
      <c r="A31" s="36" t="s">
        <v>7</v>
      </c>
      <c r="B31" s="36">
        <v>1127</v>
      </c>
      <c r="C31" s="36" t="s">
        <v>202</v>
      </c>
      <c r="D31" s="36" t="s">
        <v>203</v>
      </c>
      <c r="E31" s="36" t="s">
        <v>18</v>
      </c>
      <c r="G31" s="22">
        <f>ROUND(SUMIF('PDA Segment Details'!D$7:D$261,PDA!$D31,'PDA Segment Details'!K$7:K$261),-1)</f>
        <v>1690</v>
      </c>
      <c r="H31" s="22">
        <f>ROUND(SUMIF('PDA Segment Details'!D$7:D$261,PDA!$D31,'PDA Segment Details'!L$7:L$261),-1)</f>
        <v>2840</v>
      </c>
      <c r="I31" s="22">
        <f>ROUND(SUMIF('PDA Segment Details'!D$7:D$261,PDA!$D31,'PDA Segment Details'!M$7:M$261),-1)</f>
        <v>1150</v>
      </c>
      <c r="K31" s="22">
        <f>ROUND(SUMIF('PDA Segment Details'!D$7:D$261,PDA!$D31,'PDA Segment Details'!O$7:O$261),-1)</f>
        <v>280</v>
      </c>
      <c r="L31" s="22">
        <f>ROUND(SUMIF('PDA Segment Details'!D$7:D$261,PDA!$D31,'PDA Segment Details'!P$7:P$261),-1)</f>
        <v>710</v>
      </c>
      <c r="M31" s="22">
        <f>ROUND(SUMIF('PDA Segment Details'!D$7:D$261,PDA!$D31,'PDA Segment Details'!Q$7:Q$261),-1)</f>
        <v>150</v>
      </c>
      <c r="N31" s="22">
        <f>ROUND(SUMIF('PDA Segment Details'!D$7:D$261,PDA!$D31,'PDA Segment Details'!R$7:R$261),-1)</f>
        <v>0</v>
      </c>
    </row>
    <row r="32" spans="1:14" ht="12">
      <c r="A32" s="36" t="s">
        <v>7</v>
      </c>
      <c r="B32" s="36">
        <v>1128</v>
      </c>
      <c r="C32" s="36" t="s">
        <v>204</v>
      </c>
      <c r="D32" s="36" t="s">
        <v>205</v>
      </c>
      <c r="E32" s="36" t="s">
        <v>20</v>
      </c>
      <c r="G32" s="22">
        <f>ROUND(SUMIF('PDA Segment Details'!D$7:D$261,PDA!$D32,'PDA Segment Details'!K$7:K$261),-1)</f>
        <v>2870</v>
      </c>
      <c r="H32" s="22">
        <f>ROUND(SUMIF('PDA Segment Details'!D$7:D$261,PDA!$D32,'PDA Segment Details'!L$7:L$261),-1)</f>
        <v>3560</v>
      </c>
      <c r="I32" s="22">
        <f>ROUND(SUMIF('PDA Segment Details'!D$7:D$261,PDA!$D32,'PDA Segment Details'!M$7:M$261),-1)</f>
        <v>690</v>
      </c>
      <c r="K32" s="22">
        <f>ROUND(SUMIF('PDA Segment Details'!D$7:D$261,PDA!$D32,'PDA Segment Details'!O$7:O$261),-1)</f>
        <v>520</v>
      </c>
      <c r="L32" s="22">
        <f>ROUND(SUMIF('PDA Segment Details'!D$7:D$261,PDA!$D32,'PDA Segment Details'!P$7:P$261),-1)</f>
        <v>620</v>
      </c>
      <c r="M32" s="22">
        <f>ROUND(SUMIF('PDA Segment Details'!D$7:D$261,PDA!$D32,'PDA Segment Details'!Q$7:Q$261),-1)</f>
        <v>350</v>
      </c>
      <c r="N32" s="22">
        <f>ROUND(SUMIF('PDA Segment Details'!D$7:D$261,PDA!$D32,'PDA Segment Details'!R$7:R$261),-1)</f>
        <v>-800</v>
      </c>
    </row>
    <row r="33" spans="1:14" ht="12">
      <c r="A33" s="36" t="s">
        <v>7</v>
      </c>
      <c r="B33" s="36">
        <v>1129</v>
      </c>
      <c r="C33" s="36" t="s">
        <v>206</v>
      </c>
      <c r="D33" s="36" t="s">
        <v>207</v>
      </c>
      <c r="E33" s="36" t="s">
        <v>20</v>
      </c>
      <c r="G33" s="22">
        <f>ROUND(SUMIF('PDA Segment Details'!D$7:D$261,PDA!$D33,'PDA Segment Details'!K$7:K$261),-1)</f>
        <v>16360</v>
      </c>
      <c r="H33" s="22">
        <f>ROUND(SUMIF('PDA Segment Details'!D$7:D$261,PDA!$D33,'PDA Segment Details'!L$7:L$261),-1)</f>
        <v>24440</v>
      </c>
      <c r="I33" s="22">
        <f>ROUND(SUMIF('PDA Segment Details'!D$7:D$261,PDA!$D33,'PDA Segment Details'!M$7:M$261),-1)</f>
        <v>8080</v>
      </c>
      <c r="K33" s="22">
        <f>ROUND(SUMIF('PDA Segment Details'!D$7:D$261,PDA!$D33,'PDA Segment Details'!O$7:O$261),-1)</f>
        <v>1540</v>
      </c>
      <c r="L33" s="22">
        <f>ROUND(SUMIF('PDA Segment Details'!D$7:D$261,PDA!$D33,'PDA Segment Details'!P$7:P$261),-1)</f>
        <v>1520</v>
      </c>
      <c r="M33" s="22">
        <f>ROUND(SUMIF('PDA Segment Details'!D$7:D$261,PDA!$D33,'PDA Segment Details'!Q$7:Q$261),-1)</f>
        <v>5070</v>
      </c>
      <c r="N33" s="22">
        <f>ROUND(SUMIF('PDA Segment Details'!D$7:D$261,PDA!$D33,'PDA Segment Details'!R$7:R$261),-1)</f>
        <v>-40</v>
      </c>
    </row>
    <row r="34" spans="1:14" ht="12">
      <c r="A34" s="36" t="s">
        <v>7</v>
      </c>
      <c r="B34" s="36">
        <v>1130</v>
      </c>
      <c r="C34" s="36" t="s">
        <v>208</v>
      </c>
      <c r="D34" s="36" t="s">
        <v>209</v>
      </c>
      <c r="E34" s="36" t="s">
        <v>20</v>
      </c>
      <c r="G34" s="22">
        <f>ROUND(SUMIF('PDA Segment Details'!D$7:D$261,PDA!$D34,'PDA Segment Details'!K$7:K$261),-1)</f>
        <v>3290</v>
      </c>
      <c r="H34" s="22">
        <f>ROUND(SUMIF('PDA Segment Details'!D$7:D$261,PDA!$D34,'PDA Segment Details'!L$7:L$261),-1)</f>
        <v>7100</v>
      </c>
      <c r="I34" s="22">
        <f>ROUND(SUMIF('PDA Segment Details'!D$7:D$261,PDA!$D34,'PDA Segment Details'!M$7:M$261),-1)</f>
        <v>3810</v>
      </c>
      <c r="K34" s="22">
        <f>ROUND(SUMIF('PDA Segment Details'!D$7:D$261,PDA!$D34,'PDA Segment Details'!O$7:O$261),-1)</f>
        <v>700</v>
      </c>
      <c r="L34" s="22">
        <f>ROUND(SUMIF('PDA Segment Details'!D$7:D$261,PDA!$D34,'PDA Segment Details'!P$7:P$261),-1)</f>
        <v>1240</v>
      </c>
      <c r="M34" s="22">
        <f>ROUND(SUMIF('PDA Segment Details'!D$7:D$261,PDA!$D34,'PDA Segment Details'!Q$7:Q$261),-1)</f>
        <v>350</v>
      </c>
      <c r="N34" s="22">
        <f>ROUND(SUMIF('PDA Segment Details'!D$7:D$261,PDA!$D34,'PDA Segment Details'!R$7:R$261),-1)</f>
        <v>1510</v>
      </c>
    </row>
    <row r="35" spans="1:14" ht="12">
      <c r="A35" s="36" t="s">
        <v>7</v>
      </c>
      <c r="B35" s="36">
        <v>1131</v>
      </c>
      <c r="C35" s="36" t="s">
        <v>210</v>
      </c>
      <c r="D35" s="36" t="s">
        <v>211</v>
      </c>
      <c r="E35" s="36" t="s">
        <v>22</v>
      </c>
      <c r="G35" s="22">
        <f>ROUND(SUMIF('PDA Segment Details'!D$7:D$261,PDA!$D35,'PDA Segment Details'!K$7:K$261),-1)</f>
        <v>860</v>
      </c>
      <c r="H35" s="22">
        <f>ROUND(SUMIF('PDA Segment Details'!D$7:D$261,PDA!$D35,'PDA Segment Details'!L$7:L$261),-1)</f>
        <v>2100</v>
      </c>
      <c r="I35" s="22">
        <f>ROUND(SUMIF('PDA Segment Details'!D$7:D$261,PDA!$D35,'PDA Segment Details'!M$7:M$261),-1)</f>
        <v>1240</v>
      </c>
      <c r="K35" s="22">
        <f>ROUND(SUMIF('PDA Segment Details'!D$7:D$261,PDA!$D35,'PDA Segment Details'!O$7:O$261),-1)</f>
        <v>210</v>
      </c>
      <c r="L35" s="22">
        <f>ROUND(SUMIF('PDA Segment Details'!D$7:D$261,PDA!$D35,'PDA Segment Details'!P$7:P$261),-1)</f>
        <v>850</v>
      </c>
      <c r="M35" s="22">
        <f>ROUND(SUMIF('PDA Segment Details'!D$7:D$261,PDA!$D35,'PDA Segment Details'!Q$7:Q$261),-1)</f>
        <v>180</v>
      </c>
      <c r="N35" s="22">
        <f>ROUND(SUMIF('PDA Segment Details'!D$7:D$261,PDA!$D35,'PDA Segment Details'!R$7:R$261),-1)</f>
        <v>0</v>
      </c>
    </row>
    <row r="36" spans="1:14" ht="12">
      <c r="A36" s="36" t="s">
        <v>7</v>
      </c>
      <c r="B36" s="36">
        <v>1132</v>
      </c>
      <c r="C36" s="36" t="s">
        <v>212</v>
      </c>
      <c r="D36" s="36" t="s">
        <v>213</v>
      </c>
      <c r="E36" s="36" t="s">
        <v>22</v>
      </c>
      <c r="G36" s="22">
        <f>ROUND(SUMIF('PDA Segment Details'!D$7:D$261,PDA!$D36,'PDA Segment Details'!K$7:K$261),-1)</f>
        <v>180</v>
      </c>
      <c r="H36" s="22">
        <f>ROUND(SUMIF('PDA Segment Details'!D$7:D$261,PDA!$D36,'PDA Segment Details'!L$7:L$261),-1)</f>
        <v>390</v>
      </c>
      <c r="I36" s="22">
        <f>ROUND(SUMIF('PDA Segment Details'!D$7:D$261,PDA!$D36,'PDA Segment Details'!M$7:M$261),-1)</f>
        <v>210</v>
      </c>
      <c r="K36" s="22">
        <f>ROUND(SUMIF('PDA Segment Details'!D$7:D$261,PDA!$D36,'PDA Segment Details'!O$7:O$261),-1)</f>
        <v>30</v>
      </c>
      <c r="L36" s="22">
        <f>ROUND(SUMIF('PDA Segment Details'!D$7:D$261,PDA!$D36,'PDA Segment Details'!P$7:P$261),-1)</f>
        <v>130</v>
      </c>
      <c r="M36" s="22">
        <f>ROUND(SUMIF('PDA Segment Details'!D$7:D$261,PDA!$D36,'PDA Segment Details'!Q$7:Q$261),-1)</f>
        <v>50</v>
      </c>
      <c r="N36" s="22">
        <f>ROUND(SUMIF('PDA Segment Details'!D$7:D$261,PDA!$D36,'PDA Segment Details'!R$7:R$261),-1)</f>
        <v>0</v>
      </c>
    </row>
    <row r="37" spans="1:14" ht="12">
      <c r="A37" s="36" t="s">
        <v>7</v>
      </c>
      <c r="B37" s="36">
        <v>1133</v>
      </c>
      <c r="C37" s="36" t="s">
        <v>214</v>
      </c>
      <c r="D37" s="36" t="s">
        <v>215</v>
      </c>
      <c r="E37" s="36" t="s">
        <v>24</v>
      </c>
      <c r="G37" s="22">
        <f>ROUND(SUMIF('PDA Segment Details'!D$7:D$261,PDA!$D37,'PDA Segment Details'!K$7:K$261),-1)</f>
        <v>33490</v>
      </c>
      <c r="H37" s="22">
        <f>ROUND(SUMIF('PDA Segment Details'!D$7:D$261,PDA!$D37,'PDA Segment Details'!L$7:L$261),-1)</f>
        <v>41770</v>
      </c>
      <c r="I37" s="22">
        <f>ROUND(SUMIF('PDA Segment Details'!D$7:D$261,PDA!$D37,'PDA Segment Details'!M$7:M$261),-1)</f>
        <v>8280</v>
      </c>
      <c r="K37" s="22">
        <f>ROUND(SUMIF('PDA Segment Details'!D$7:D$261,PDA!$D37,'PDA Segment Details'!O$7:O$261),-1)</f>
        <v>4920</v>
      </c>
      <c r="L37" s="22">
        <f>ROUND(SUMIF('PDA Segment Details'!D$7:D$261,PDA!$D37,'PDA Segment Details'!P$7:P$261),-1)</f>
        <v>4850</v>
      </c>
      <c r="M37" s="22">
        <f>ROUND(SUMIF('PDA Segment Details'!D$7:D$261,PDA!$D37,'PDA Segment Details'!Q$7:Q$261),-1)</f>
        <v>6020</v>
      </c>
      <c r="N37" s="22">
        <f>ROUND(SUMIF('PDA Segment Details'!D$7:D$261,PDA!$D37,'PDA Segment Details'!R$7:R$261),-1)</f>
        <v>-7500</v>
      </c>
    </row>
    <row r="38" spans="1:14" ht="12">
      <c r="A38" s="36" t="s">
        <v>7</v>
      </c>
      <c r="B38" s="36">
        <v>1134</v>
      </c>
      <c r="C38" s="36" t="s">
        <v>216</v>
      </c>
      <c r="D38" s="36" t="s">
        <v>217</v>
      </c>
      <c r="E38" s="36" t="s">
        <v>24</v>
      </c>
      <c r="G38" s="22">
        <f>ROUND(SUMIF('PDA Segment Details'!D$7:D$261,PDA!$D38,'PDA Segment Details'!K$7:K$261),-1)</f>
        <v>5150</v>
      </c>
      <c r="H38" s="22">
        <f>ROUND(SUMIF('PDA Segment Details'!D$7:D$261,PDA!$D38,'PDA Segment Details'!L$7:L$261),-1)</f>
        <v>12420</v>
      </c>
      <c r="I38" s="22">
        <f>ROUND(SUMIF('PDA Segment Details'!D$7:D$261,PDA!$D38,'PDA Segment Details'!M$7:M$261),-1)</f>
        <v>7270</v>
      </c>
      <c r="K38" s="22">
        <f>ROUND(SUMIF('PDA Segment Details'!D$7:D$261,PDA!$D38,'PDA Segment Details'!O$7:O$261),-1)</f>
        <v>920</v>
      </c>
      <c r="L38" s="22">
        <f>ROUND(SUMIF('PDA Segment Details'!D$7:D$261,PDA!$D38,'PDA Segment Details'!P$7:P$261),-1)</f>
        <v>2520</v>
      </c>
      <c r="M38" s="22">
        <f>ROUND(SUMIF('PDA Segment Details'!D$7:D$261,PDA!$D38,'PDA Segment Details'!Q$7:Q$261),-1)</f>
        <v>630</v>
      </c>
      <c r="N38" s="22">
        <f>ROUND(SUMIF('PDA Segment Details'!D$7:D$261,PDA!$D38,'PDA Segment Details'!R$7:R$261),-1)</f>
        <v>3200</v>
      </c>
    </row>
    <row r="39" spans="1:14" ht="12">
      <c r="A39" s="36" t="s">
        <v>7</v>
      </c>
      <c r="B39" s="36">
        <v>1135</v>
      </c>
      <c r="C39" s="36" t="s">
        <v>218</v>
      </c>
      <c r="D39" s="36" t="s">
        <v>219</v>
      </c>
      <c r="E39" s="36" t="s">
        <v>24</v>
      </c>
      <c r="G39" s="22">
        <f>ROUND(SUMIF('PDA Segment Details'!D$7:D$261,PDA!$D39,'PDA Segment Details'!K$7:K$261),-1)</f>
        <v>88180</v>
      </c>
      <c r="H39" s="22">
        <f>ROUND(SUMIF('PDA Segment Details'!D$7:D$261,PDA!$D39,'PDA Segment Details'!L$7:L$261),-1)</f>
        <v>127620</v>
      </c>
      <c r="I39" s="22">
        <f>ROUND(SUMIF('PDA Segment Details'!D$7:D$261,PDA!$D39,'PDA Segment Details'!M$7:M$261),-1)</f>
        <v>39440</v>
      </c>
      <c r="K39" s="22">
        <f>ROUND(SUMIF('PDA Segment Details'!D$7:D$261,PDA!$D39,'PDA Segment Details'!O$7:O$261),-1)</f>
        <v>17020</v>
      </c>
      <c r="L39" s="22">
        <f>ROUND(SUMIF('PDA Segment Details'!D$7:D$261,PDA!$D39,'PDA Segment Details'!P$7:P$261),-1)</f>
        <v>5330</v>
      </c>
      <c r="M39" s="22">
        <f>ROUND(SUMIF('PDA Segment Details'!D$7:D$261,PDA!$D39,'PDA Segment Details'!Q$7:Q$261),-1)</f>
        <v>17080</v>
      </c>
      <c r="N39" s="22">
        <f>ROUND(SUMIF('PDA Segment Details'!D$7:D$261,PDA!$D39,'PDA Segment Details'!R$7:R$261),-1)</f>
        <v>0</v>
      </c>
    </row>
    <row r="40" spans="1:14" ht="12">
      <c r="A40" s="36" t="s">
        <v>7</v>
      </c>
      <c r="B40" s="36">
        <v>1136</v>
      </c>
      <c r="C40" s="36" t="s">
        <v>220</v>
      </c>
      <c r="D40" s="36" t="s">
        <v>221</v>
      </c>
      <c r="E40" s="36" t="s">
        <v>24</v>
      </c>
      <c r="G40" s="22">
        <f>ROUND(SUMIF('PDA Segment Details'!D$7:D$261,PDA!$D40,'PDA Segment Details'!K$7:K$261),-1)</f>
        <v>3450</v>
      </c>
      <c r="H40" s="22">
        <f>ROUND(SUMIF('PDA Segment Details'!D$7:D$261,PDA!$D40,'PDA Segment Details'!L$7:L$261),-1)</f>
        <v>5310</v>
      </c>
      <c r="I40" s="22">
        <f>ROUND(SUMIF('PDA Segment Details'!D$7:D$261,PDA!$D40,'PDA Segment Details'!M$7:M$261),-1)</f>
        <v>1860</v>
      </c>
      <c r="K40" s="22">
        <f>ROUND(SUMIF('PDA Segment Details'!D$7:D$261,PDA!$D40,'PDA Segment Details'!O$7:O$261),-1)</f>
        <v>650</v>
      </c>
      <c r="L40" s="22">
        <f>ROUND(SUMIF('PDA Segment Details'!D$7:D$261,PDA!$D40,'PDA Segment Details'!P$7:P$261),-1)</f>
        <v>320</v>
      </c>
      <c r="M40" s="22">
        <f>ROUND(SUMIF('PDA Segment Details'!D$7:D$261,PDA!$D40,'PDA Segment Details'!Q$7:Q$261),-1)</f>
        <v>390</v>
      </c>
      <c r="N40" s="22">
        <f>ROUND(SUMIF('PDA Segment Details'!D$7:D$261,PDA!$D40,'PDA Segment Details'!R$7:R$261),-1)</f>
        <v>500</v>
      </c>
    </row>
    <row r="41" spans="1:14" ht="12">
      <c r="A41" s="36" t="s">
        <v>7</v>
      </c>
      <c r="B41" s="36">
        <v>1137</v>
      </c>
      <c r="C41" s="36" t="s">
        <v>222</v>
      </c>
      <c r="D41" s="36" t="s">
        <v>223</v>
      </c>
      <c r="E41" s="36" t="s">
        <v>24</v>
      </c>
      <c r="G41" s="22">
        <f>ROUND(SUMIF('PDA Segment Details'!D$7:D$261,PDA!$D41,'PDA Segment Details'!K$7:K$261),-1)</f>
        <v>8130</v>
      </c>
      <c r="H41" s="22">
        <f>ROUND(SUMIF('PDA Segment Details'!D$7:D$261,PDA!$D41,'PDA Segment Details'!L$7:L$261),-1)</f>
        <v>15670</v>
      </c>
      <c r="I41" s="22">
        <f>ROUND(SUMIF('PDA Segment Details'!D$7:D$261,PDA!$D41,'PDA Segment Details'!M$7:M$261),-1)</f>
        <v>7540</v>
      </c>
      <c r="K41" s="22">
        <f>ROUND(SUMIF('PDA Segment Details'!D$7:D$261,PDA!$D41,'PDA Segment Details'!O$7:O$261),-1)</f>
        <v>1320</v>
      </c>
      <c r="L41" s="22">
        <f>ROUND(SUMIF('PDA Segment Details'!D$7:D$261,PDA!$D41,'PDA Segment Details'!P$7:P$261),-1)</f>
        <v>1800</v>
      </c>
      <c r="M41" s="22">
        <f>ROUND(SUMIF('PDA Segment Details'!D$7:D$261,PDA!$D41,'PDA Segment Details'!Q$7:Q$261),-1)</f>
        <v>920</v>
      </c>
      <c r="N41" s="22">
        <f>ROUND(SUMIF('PDA Segment Details'!D$7:D$261,PDA!$D41,'PDA Segment Details'!R$7:R$261),-1)</f>
        <v>3500</v>
      </c>
    </row>
    <row r="42" spans="1:14" ht="12">
      <c r="A42" s="36" t="s">
        <v>7</v>
      </c>
      <c r="B42" s="36">
        <v>1138</v>
      </c>
      <c r="C42" s="36" t="s">
        <v>224</v>
      </c>
      <c r="D42" s="36" t="s">
        <v>225</v>
      </c>
      <c r="E42" s="36" t="s">
        <v>24</v>
      </c>
      <c r="G42" s="22">
        <f>ROUND(SUMIF('PDA Segment Details'!D$7:D$261,PDA!$D42,'PDA Segment Details'!K$7:K$261),-1)</f>
        <v>10580</v>
      </c>
      <c r="H42" s="22">
        <f>ROUND(SUMIF('PDA Segment Details'!D$7:D$261,PDA!$D42,'PDA Segment Details'!L$7:L$261),-1)</f>
        <v>12860</v>
      </c>
      <c r="I42" s="22">
        <f>ROUND(SUMIF('PDA Segment Details'!D$7:D$261,PDA!$D42,'PDA Segment Details'!M$7:M$261),-1)</f>
        <v>2280</v>
      </c>
      <c r="K42" s="22">
        <f>ROUND(SUMIF('PDA Segment Details'!D$7:D$261,PDA!$D42,'PDA Segment Details'!O$7:O$261),-1)</f>
        <v>1270</v>
      </c>
      <c r="L42" s="22">
        <f>ROUND(SUMIF('PDA Segment Details'!D$7:D$261,PDA!$D42,'PDA Segment Details'!P$7:P$261),-1)</f>
        <v>1950</v>
      </c>
      <c r="M42" s="22">
        <f>ROUND(SUMIF('PDA Segment Details'!D$7:D$261,PDA!$D42,'PDA Segment Details'!Q$7:Q$261),-1)</f>
        <v>860</v>
      </c>
      <c r="N42" s="22">
        <f>ROUND(SUMIF('PDA Segment Details'!D$7:D$261,PDA!$D42,'PDA Segment Details'!R$7:R$261),-1)</f>
        <v>-1800</v>
      </c>
    </row>
    <row r="43" spans="1:14" ht="12">
      <c r="A43" s="36" t="s">
        <v>7</v>
      </c>
      <c r="B43" s="36">
        <v>1139</v>
      </c>
      <c r="C43" s="36" t="s">
        <v>226</v>
      </c>
      <c r="D43" s="36" t="s">
        <v>227</v>
      </c>
      <c r="E43" s="36" t="s">
        <v>24</v>
      </c>
      <c r="G43" s="22">
        <f>ROUND(SUMIF('PDA Segment Details'!D$7:D$261,PDA!$D43,'PDA Segment Details'!K$7:K$261),-1)</f>
        <v>7430</v>
      </c>
      <c r="H43" s="22">
        <f>ROUND(SUMIF('PDA Segment Details'!D$7:D$261,PDA!$D43,'PDA Segment Details'!L$7:L$261),-1)</f>
        <v>14890</v>
      </c>
      <c r="I43" s="22">
        <f>ROUND(SUMIF('PDA Segment Details'!D$7:D$261,PDA!$D43,'PDA Segment Details'!M$7:M$261),-1)</f>
        <v>7470</v>
      </c>
      <c r="K43" s="22">
        <f>ROUND(SUMIF('PDA Segment Details'!D$7:D$261,PDA!$D43,'PDA Segment Details'!O$7:O$261),-1)</f>
        <v>1500</v>
      </c>
      <c r="L43" s="22">
        <f>ROUND(SUMIF('PDA Segment Details'!D$7:D$261,PDA!$D43,'PDA Segment Details'!P$7:P$261),-1)</f>
        <v>2860</v>
      </c>
      <c r="M43" s="22">
        <f>ROUND(SUMIF('PDA Segment Details'!D$7:D$261,PDA!$D43,'PDA Segment Details'!Q$7:Q$261),-1)</f>
        <v>1010</v>
      </c>
      <c r="N43" s="22">
        <f>ROUND(SUMIF('PDA Segment Details'!D$7:D$261,PDA!$D43,'PDA Segment Details'!R$7:R$261),-1)</f>
        <v>2100</v>
      </c>
    </row>
    <row r="44" spans="1:14" ht="12">
      <c r="A44" s="36" t="s">
        <v>7</v>
      </c>
      <c r="B44" s="36">
        <v>1140</v>
      </c>
      <c r="C44" s="36" t="s">
        <v>228</v>
      </c>
      <c r="D44" s="36" t="s">
        <v>229</v>
      </c>
      <c r="E44" s="36" t="s">
        <v>27</v>
      </c>
      <c r="G44" s="22">
        <f>ROUND(SUMIF('PDA Segment Details'!D$7:D$261,PDA!$D44,'PDA Segment Details'!K$7:K$261),-1)</f>
        <v>9910</v>
      </c>
      <c r="H44" s="22">
        <f>ROUND(SUMIF('PDA Segment Details'!D$7:D$261,PDA!$D44,'PDA Segment Details'!L$7:L$261),-1)</f>
        <v>15320</v>
      </c>
      <c r="I44" s="22">
        <f>ROUND(SUMIF('PDA Segment Details'!D$7:D$261,PDA!$D44,'PDA Segment Details'!M$7:M$261),-1)</f>
        <v>5410</v>
      </c>
      <c r="K44" s="22">
        <f>ROUND(SUMIF('PDA Segment Details'!D$7:D$261,PDA!$D44,'PDA Segment Details'!O$7:O$261),-1)</f>
        <v>690</v>
      </c>
      <c r="L44" s="22">
        <f>ROUND(SUMIF('PDA Segment Details'!D$7:D$261,PDA!$D44,'PDA Segment Details'!P$7:P$261),-1)</f>
        <v>1280</v>
      </c>
      <c r="M44" s="22">
        <f>ROUND(SUMIF('PDA Segment Details'!D$7:D$261,PDA!$D44,'PDA Segment Details'!Q$7:Q$261),-1)</f>
        <v>3440</v>
      </c>
      <c r="N44" s="22">
        <f>ROUND(SUMIF('PDA Segment Details'!D$7:D$261,PDA!$D44,'PDA Segment Details'!R$7:R$261),-1)</f>
        <v>0</v>
      </c>
    </row>
    <row r="45" spans="1:14" ht="12">
      <c r="A45" s="36" t="s">
        <v>7</v>
      </c>
      <c r="B45" s="36">
        <v>1141</v>
      </c>
      <c r="C45" s="36" t="s">
        <v>230</v>
      </c>
      <c r="D45" s="36" t="s">
        <v>231</v>
      </c>
      <c r="E45" s="36" t="s">
        <v>28</v>
      </c>
      <c r="G45" s="22">
        <f>ROUND(SUMIF('PDA Segment Details'!D$7:D$261,PDA!$D45,'PDA Segment Details'!K$7:K$261),-1)</f>
        <v>1430</v>
      </c>
      <c r="H45" s="22">
        <f>ROUND(SUMIF('PDA Segment Details'!D$7:D$261,PDA!$D45,'PDA Segment Details'!L$7:L$261),-1)</f>
        <v>2690</v>
      </c>
      <c r="I45" s="22">
        <f>ROUND(SUMIF('PDA Segment Details'!D$7:D$261,PDA!$D45,'PDA Segment Details'!M$7:M$261),-1)</f>
        <v>1260</v>
      </c>
      <c r="K45" s="22">
        <f>ROUND(SUMIF('PDA Segment Details'!D$7:D$261,PDA!$D45,'PDA Segment Details'!O$7:O$261),-1)</f>
        <v>250</v>
      </c>
      <c r="L45" s="22">
        <f>ROUND(SUMIF('PDA Segment Details'!D$7:D$261,PDA!$D45,'PDA Segment Details'!P$7:P$261),-1)</f>
        <v>320</v>
      </c>
      <c r="M45" s="22">
        <f>ROUND(SUMIF('PDA Segment Details'!D$7:D$261,PDA!$D45,'PDA Segment Details'!Q$7:Q$261),-1)</f>
        <v>140</v>
      </c>
      <c r="N45" s="22">
        <f>ROUND(SUMIF('PDA Segment Details'!D$7:D$261,PDA!$D45,'PDA Segment Details'!R$7:R$261),-1)</f>
        <v>540</v>
      </c>
    </row>
    <row r="46" spans="1:14" ht="12">
      <c r="A46" s="36" t="s">
        <v>7</v>
      </c>
      <c r="B46" s="36">
        <v>1142</v>
      </c>
      <c r="C46" s="36" t="s">
        <v>232</v>
      </c>
      <c r="D46" s="36" t="s">
        <v>233</v>
      </c>
      <c r="E46" s="36" t="s">
        <v>28</v>
      </c>
      <c r="G46" s="22">
        <f>ROUND(SUMIF('PDA Segment Details'!D$7:D$261,PDA!$D46,'PDA Segment Details'!K$7:K$261),-1)</f>
        <v>9000</v>
      </c>
      <c r="H46" s="22">
        <f>ROUND(SUMIF('PDA Segment Details'!D$7:D$261,PDA!$D46,'PDA Segment Details'!L$7:L$261),-1)</f>
        <v>15670</v>
      </c>
      <c r="I46" s="22">
        <f>ROUND(SUMIF('PDA Segment Details'!D$7:D$261,PDA!$D46,'PDA Segment Details'!M$7:M$261),-1)</f>
        <v>6670</v>
      </c>
      <c r="K46" s="22">
        <f>ROUND(SUMIF('PDA Segment Details'!D$7:D$261,PDA!$D46,'PDA Segment Details'!O$7:O$261),-1)</f>
        <v>1650</v>
      </c>
      <c r="L46" s="22">
        <f>ROUND(SUMIF('PDA Segment Details'!D$7:D$261,PDA!$D46,'PDA Segment Details'!P$7:P$261),-1)</f>
        <v>540</v>
      </c>
      <c r="M46" s="22">
        <f>ROUND(SUMIF('PDA Segment Details'!D$7:D$261,PDA!$D46,'PDA Segment Details'!Q$7:Q$261),-1)</f>
        <v>990</v>
      </c>
      <c r="N46" s="22">
        <f>ROUND(SUMIF('PDA Segment Details'!D$7:D$261,PDA!$D46,'PDA Segment Details'!R$7:R$261),-1)</f>
        <v>3500</v>
      </c>
    </row>
    <row r="47" spans="1:14" ht="12">
      <c r="A47" s="36" t="s">
        <v>7</v>
      </c>
      <c r="B47" s="36">
        <v>1144</v>
      </c>
      <c r="C47" s="36" t="s">
        <v>235</v>
      </c>
      <c r="D47" s="36" t="s">
        <v>236</v>
      </c>
      <c r="E47" s="36" t="s">
        <v>28</v>
      </c>
      <c r="G47" s="22">
        <f>ROUND(SUMIF('PDA Segment Details'!D$7:D$261,PDA!$D47,'PDA Segment Details'!K$7:K$261),-1)</f>
        <v>2790</v>
      </c>
      <c r="H47" s="22">
        <f>ROUND(SUMIF('PDA Segment Details'!D$7:D$261,PDA!$D47,'PDA Segment Details'!L$7:L$261),-1)</f>
        <v>2840</v>
      </c>
      <c r="I47" s="22">
        <f>ROUND(SUMIF('PDA Segment Details'!D$7:D$261,PDA!$D47,'PDA Segment Details'!M$7:M$261),-1)</f>
        <v>50</v>
      </c>
      <c r="K47" s="22">
        <f>ROUND(SUMIF('PDA Segment Details'!D$7:D$261,PDA!$D47,'PDA Segment Details'!O$7:O$261),-1)</f>
        <v>350</v>
      </c>
      <c r="L47" s="22">
        <f>ROUND(SUMIF('PDA Segment Details'!D$7:D$261,PDA!$D47,'PDA Segment Details'!P$7:P$261),-1)</f>
        <v>1230</v>
      </c>
      <c r="M47" s="22">
        <f>ROUND(SUMIF('PDA Segment Details'!D$7:D$261,PDA!$D47,'PDA Segment Details'!Q$7:Q$261),-1)</f>
        <v>570</v>
      </c>
      <c r="N47" s="22">
        <f>ROUND(SUMIF('PDA Segment Details'!D$7:D$261,PDA!$D47,'PDA Segment Details'!R$7:R$261),-1)</f>
        <v>-2100</v>
      </c>
    </row>
    <row r="48" spans="1:14" ht="12">
      <c r="A48" s="36" t="s">
        <v>7</v>
      </c>
      <c r="B48" s="36">
        <v>1145</v>
      </c>
      <c r="C48" s="36" t="s">
        <v>237</v>
      </c>
      <c r="D48" s="36" t="s">
        <v>238</v>
      </c>
      <c r="E48" s="36" t="s">
        <v>29</v>
      </c>
      <c r="G48" s="22">
        <f>ROUND(SUMIF('PDA Segment Details'!D$7:D$261,PDA!$D48,'PDA Segment Details'!K$7:K$261),-1)</f>
        <v>340</v>
      </c>
      <c r="H48" s="22">
        <f>ROUND(SUMIF('PDA Segment Details'!D$7:D$261,PDA!$D48,'PDA Segment Details'!L$7:L$261),-1)</f>
        <v>2810</v>
      </c>
      <c r="I48" s="22">
        <f>ROUND(SUMIF('PDA Segment Details'!D$7:D$261,PDA!$D48,'PDA Segment Details'!M$7:M$261),-1)</f>
        <v>2460</v>
      </c>
      <c r="K48" s="22">
        <f>ROUND(SUMIF('PDA Segment Details'!D$7:D$261,PDA!$D48,'PDA Segment Details'!O$7:O$261),-1)</f>
        <v>40</v>
      </c>
      <c r="L48" s="22">
        <f>ROUND(SUMIF('PDA Segment Details'!D$7:D$261,PDA!$D48,'PDA Segment Details'!P$7:P$261),-1)</f>
        <v>280</v>
      </c>
      <c r="M48" s="22">
        <f>ROUND(SUMIF('PDA Segment Details'!D$7:D$261,PDA!$D48,'PDA Segment Details'!Q$7:Q$261),-1)</f>
        <v>160</v>
      </c>
      <c r="N48" s="22">
        <f>ROUND(SUMIF('PDA Segment Details'!D$7:D$261,PDA!$D48,'PDA Segment Details'!R$7:R$261),-1)</f>
        <v>1980</v>
      </c>
    </row>
    <row r="49" spans="1:5" ht="12">
      <c r="A49" s="36"/>
      <c r="B49" s="36"/>
      <c r="C49" s="36"/>
      <c r="D49" s="36"/>
      <c r="E49" s="36"/>
    </row>
    <row r="50" spans="1:5" ht="12">
      <c r="A50" s="36"/>
      <c r="B50" s="36"/>
      <c r="C50" s="36"/>
      <c r="D50" s="28"/>
      <c r="E50" s="28"/>
    </row>
    <row r="51" spans="7:11" ht="12.75">
      <c r="G51" s="26" t="s">
        <v>0</v>
      </c>
      <c r="K51" s="26" t="s">
        <v>121</v>
      </c>
    </row>
    <row r="52" spans="1:14" ht="12.75">
      <c r="A52" s="29" t="s">
        <v>6</v>
      </c>
      <c r="B52" s="29" t="s">
        <v>127</v>
      </c>
      <c r="C52" s="29" t="s">
        <v>128</v>
      </c>
      <c r="D52" s="29" t="s">
        <v>129</v>
      </c>
      <c r="E52" s="30" t="s">
        <v>4</v>
      </c>
      <c r="G52" s="30">
        <v>2010</v>
      </c>
      <c r="H52" s="30">
        <v>2040</v>
      </c>
      <c r="I52" s="30" t="s">
        <v>3</v>
      </c>
      <c r="J52" s="34"/>
      <c r="K52" s="30" t="s">
        <v>134</v>
      </c>
      <c r="L52" s="30" t="s">
        <v>135</v>
      </c>
      <c r="M52" s="30" t="s">
        <v>136</v>
      </c>
      <c r="N52" s="30" t="s">
        <v>137</v>
      </c>
    </row>
    <row r="53" spans="1:5" ht="12">
      <c r="A53" s="36"/>
      <c r="B53" s="36"/>
      <c r="C53" s="36"/>
      <c r="D53" s="36"/>
      <c r="E53" s="36"/>
    </row>
    <row r="54" spans="1:14" ht="12">
      <c r="A54" s="36" t="s">
        <v>9</v>
      </c>
      <c r="B54" s="36">
        <v>1201</v>
      </c>
      <c r="C54" s="36" t="s">
        <v>239</v>
      </c>
      <c r="D54" s="36" t="s">
        <v>240</v>
      </c>
      <c r="E54" s="36" t="s">
        <v>31</v>
      </c>
      <c r="G54" s="22">
        <f>ROUND(SUMIF('PDA Segment Details'!D$7:D$261,PDA!$D54,'PDA Segment Details'!K$7:K$261),-1)</f>
        <v>20</v>
      </c>
      <c r="H54" s="22">
        <f>ROUND(SUMIF('PDA Segment Details'!D$7:D$261,PDA!$D54,'PDA Segment Details'!L$7:L$261),-1)</f>
        <v>3260</v>
      </c>
      <c r="I54" s="22">
        <f>ROUND(SUMIF('PDA Segment Details'!D$7:D$261,PDA!$D54,'PDA Segment Details'!M$7:M$261),-1)</f>
        <v>3240</v>
      </c>
      <c r="K54" s="22">
        <f>ROUND(SUMIF('PDA Segment Details'!D$7:D$261,PDA!$D54,'PDA Segment Details'!O$7:O$261),-1)</f>
        <v>0</v>
      </c>
      <c r="L54" s="22">
        <f>ROUND(SUMIF('PDA Segment Details'!D$7:D$261,PDA!$D54,'PDA Segment Details'!P$7:P$261),-1)</f>
        <v>810</v>
      </c>
      <c r="M54" s="22">
        <f>ROUND(SUMIF('PDA Segment Details'!D$7:D$261,PDA!$D54,'PDA Segment Details'!Q$7:Q$261),-1)</f>
        <v>10</v>
      </c>
      <c r="N54" s="22">
        <f>ROUND(SUMIF('PDA Segment Details'!D$7:D$261,PDA!$D54,'PDA Segment Details'!R$7:R$261),-1)</f>
        <v>2420</v>
      </c>
    </row>
    <row r="55" spans="1:14" ht="12">
      <c r="A55" s="36" t="s">
        <v>9</v>
      </c>
      <c r="B55" s="36">
        <v>1202</v>
      </c>
      <c r="C55" s="36" t="s">
        <v>241</v>
      </c>
      <c r="D55" s="36" t="s">
        <v>242</v>
      </c>
      <c r="E55" s="36" t="s">
        <v>31</v>
      </c>
      <c r="G55" s="22">
        <f>ROUND(SUMIF('PDA Segment Details'!D$7:D$261,PDA!$D55,'PDA Segment Details'!K$7:K$261),-1)</f>
        <v>4030</v>
      </c>
      <c r="H55" s="22">
        <f>ROUND(SUMIF('PDA Segment Details'!D$7:D$261,PDA!$D55,'PDA Segment Details'!L$7:L$261),-1)</f>
        <v>4520</v>
      </c>
      <c r="I55" s="22">
        <f>ROUND(SUMIF('PDA Segment Details'!D$7:D$261,PDA!$D55,'PDA Segment Details'!M$7:M$261),-1)</f>
        <v>490</v>
      </c>
      <c r="K55" s="22">
        <f>ROUND(SUMIF('PDA Segment Details'!D$7:D$261,PDA!$D55,'PDA Segment Details'!O$7:O$261),-1)</f>
        <v>570</v>
      </c>
      <c r="L55" s="22">
        <f>ROUND(SUMIF('PDA Segment Details'!D$7:D$261,PDA!$D55,'PDA Segment Details'!P$7:P$261),-1)</f>
        <v>690</v>
      </c>
      <c r="M55" s="22">
        <f>ROUND(SUMIF('PDA Segment Details'!D$7:D$261,PDA!$D55,'PDA Segment Details'!Q$7:Q$261),-1)</f>
        <v>240</v>
      </c>
      <c r="N55" s="22">
        <f>ROUND(SUMIF('PDA Segment Details'!D$7:D$261,PDA!$D55,'PDA Segment Details'!R$7:R$261),-1)</f>
        <v>-1000</v>
      </c>
    </row>
    <row r="56" spans="1:14" ht="12">
      <c r="A56" s="36" t="s">
        <v>9</v>
      </c>
      <c r="B56" s="36">
        <v>1203</v>
      </c>
      <c r="C56" s="36" t="s">
        <v>243</v>
      </c>
      <c r="D56" s="36" t="s">
        <v>244</v>
      </c>
      <c r="E56" s="37" t="s">
        <v>51</v>
      </c>
      <c r="G56" s="22">
        <f>ROUND(SUMIF('PDA Segment Details'!D$7:D$261,PDA!$D56,'PDA Segment Details'!K$7:K$261),-1)</f>
        <v>3730</v>
      </c>
      <c r="H56" s="22">
        <f>ROUND(SUMIF('PDA Segment Details'!D$7:D$261,PDA!$D56,'PDA Segment Details'!L$7:L$261),-1)</f>
        <v>4740</v>
      </c>
      <c r="I56" s="22">
        <f>ROUND(SUMIF('PDA Segment Details'!D$7:D$261,PDA!$D56,'PDA Segment Details'!M$7:M$261),-1)</f>
        <v>1010</v>
      </c>
      <c r="K56" s="22">
        <f>ROUND(SUMIF('PDA Segment Details'!D$7:D$261,PDA!$D56,'PDA Segment Details'!O$7:O$261),-1)</f>
        <v>60</v>
      </c>
      <c r="L56" s="22">
        <f>ROUND(SUMIF('PDA Segment Details'!D$7:D$261,PDA!$D56,'PDA Segment Details'!P$7:P$261),-1)</f>
        <v>190</v>
      </c>
      <c r="M56" s="22">
        <f>ROUND(SUMIF('PDA Segment Details'!D$7:D$261,PDA!$D56,'PDA Segment Details'!Q$7:Q$261),-1)</f>
        <v>1350</v>
      </c>
      <c r="N56" s="22">
        <f>ROUND(SUMIF('PDA Segment Details'!D$7:D$261,PDA!$D56,'PDA Segment Details'!R$7:R$261),-1)</f>
        <v>-600</v>
      </c>
    </row>
    <row r="57" spans="1:14" ht="12">
      <c r="A57" s="36" t="s">
        <v>9</v>
      </c>
      <c r="B57" s="36">
        <v>1204</v>
      </c>
      <c r="C57" s="36" t="s">
        <v>245</v>
      </c>
      <c r="D57" s="36" t="s">
        <v>246</v>
      </c>
      <c r="E57" s="37" t="s">
        <v>51</v>
      </c>
      <c r="G57" s="22">
        <f>ROUND(SUMIF('PDA Segment Details'!D$7:D$261,PDA!$D57,'PDA Segment Details'!K$7:K$261),-1)</f>
        <v>1480</v>
      </c>
      <c r="H57" s="22">
        <f>ROUND(SUMIF('PDA Segment Details'!D$7:D$261,PDA!$D57,'PDA Segment Details'!L$7:L$261),-1)</f>
        <v>1980</v>
      </c>
      <c r="I57" s="22">
        <f>ROUND(SUMIF('PDA Segment Details'!D$7:D$261,PDA!$D57,'PDA Segment Details'!M$7:M$261),-1)</f>
        <v>500</v>
      </c>
      <c r="K57" s="22">
        <f>ROUND(SUMIF('PDA Segment Details'!D$7:D$261,PDA!$D57,'PDA Segment Details'!O$7:O$261),-1)</f>
        <v>300</v>
      </c>
      <c r="L57" s="22">
        <f>ROUND(SUMIF('PDA Segment Details'!D$7:D$261,PDA!$D57,'PDA Segment Details'!P$7:P$261),-1)</f>
        <v>140</v>
      </c>
      <c r="M57" s="22">
        <f>ROUND(SUMIF('PDA Segment Details'!D$7:D$261,PDA!$D57,'PDA Segment Details'!Q$7:Q$261),-1)</f>
        <v>60</v>
      </c>
      <c r="N57" s="22">
        <f>ROUND(SUMIF('PDA Segment Details'!D$7:D$261,PDA!$D57,'PDA Segment Details'!R$7:R$261),-1)</f>
        <v>0</v>
      </c>
    </row>
    <row r="58" spans="1:14" ht="12">
      <c r="A58" s="36" t="s">
        <v>9</v>
      </c>
      <c r="B58" s="36">
        <v>1205</v>
      </c>
      <c r="C58" s="36" t="s">
        <v>247</v>
      </c>
      <c r="D58" s="36" t="s">
        <v>248</v>
      </c>
      <c r="E58" s="37" t="s">
        <v>51</v>
      </c>
      <c r="G58" s="22">
        <f>ROUND(SUMIF('PDA Segment Details'!D$7:D$261,PDA!$D58,'PDA Segment Details'!K$7:K$261),-1)</f>
        <v>530</v>
      </c>
      <c r="H58" s="22">
        <f>ROUND(SUMIF('PDA Segment Details'!D$7:D$261,PDA!$D58,'PDA Segment Details'!L$7:L$261),-1)</f>
        <v>2590</v>
      </c>
      <c r="I58" s="22">
        <f>ROUND(SUMIF('PDA Segment Details'!D$7:D$261,PDA!$D58,'PDA Segment Details'!M$7:M$261),-1)</f>
        <v>2060</v>
      </c>
      <c r="K58" s="22">
        <f>ROUND(SUMIF('PDA Segment Details'!D$7:D$261,PDA!$D58,'PDA Segment Details'!O$7:O$261),-1)</f>
        <v>60</v>
      </c>
      <c r="L58" s="22">
        <f>ROUND(SUMIF('PDA Segment Details'!D$7:D$261,PDA!$D58,'PDA Segment Details'!P$7:P$261),-1)</f>
        <v>670</v>
      </c>
      <c r="M58" s="22">
        <f>ROUND(SUMIF('PDA Segment Details'!D$7:D$261,PDA!$D58,'PDA Segment Details'!Q$7:Q$261),-1)</f>
        <v>70</v>
      </c>
      <c r="N58" s="22">
        <f>ROUND(SUMIF('PDA Segment Details'!D$7:D$261,PDA!$D58,'PDA Segment Details'!R$7:R$261),-1)</f>
        <v>1260</v>
      </c>
    </row>
    <row r="59" spans="1:14" ht="12">
      <c r="A59" s="36" t="s">
        <v>9</v>
      </c>
      <c r="B59" s="36">
        <v>1207</v>
      </c>
      <c r="C59" s="36" t="s">
        <v>250</v>
      </c>
      <c r="D59" s="36" t="s">
        <v>251</v>
      </c>
      <c r="E59" s="37" t="s">
        <v>51</v>
      </c>
      <c r="G59" s="22">
        <f>ROUND(SUMIF('PDA Segment Details'!D$7:D$261,PDA!$D59,'PDA Segment Details'!K$7:K$261),-1)</f>
        <v>940</v>
      </c>
      <c r="H59" s="22">
        <f>ROUND(SUMIF('PDA Segment Details'!D$7:D$261,PDA!$D59,'PDA Segment Details'!L$7:L$261),-1)</f>
        <v>1430</v>
      </c>
      <c r="I59" s="22">
        <f>ROUND(SUMIF('PDA Segment Details'!D$7:D$261,PDA!$D59,'PDA Segment Details'!M$7:M$261),-1)</f>
        <v>490</v>
      </c>
      <c r="K59" s="22">
        <f>ROUND(SUMIF('PDA Segment Details'!D$7:D$261,PDA!$D59,'PDA Segment Details'!O$7:O$261),-1)</f>
        <v>120</v>
      </c>
      <c r="L59" s="22">
        <f>ROUND(SUMIF('PDA Segment Details'!D$7:D$261,PDA!$D59,'PDA Segment Details'!P$7:P$261),-1)</f>
        <v>190</v>
      </c>
      <c r="M59" s="22">
        <f>ROUND(SUMIF('PDA Segment Details'!D$7:D$261,PDA!$D59,'PDA Segment Details'!Q$7:Q$261),-1)</f>
        <v>120</v>
      </c>
      <c r="N59" s="22">
        <f>ROUND(SUMIF('PDA Segment Details'!D$7:D$261,PDA!$D59,'PDA Segment Details'!R$7:R$261),-1)</f>
        <v>70</v>
      </c>
    </row>
    <row r="60" spans="1:14" ht="12">
      <c r="A60" s="36" t="s">
        <v>9</v>
      </c>
      <c r="B60" s="36">
        <v>1208</v>
      </c>
      <c r="C60" s="36" t="s">
        <v>623</v>
      </c>
      <c r="D60" s="36" t="s">
        <v>253</v>
      </c>
      <c r="E60" s="36" t="s">
        <v>34</v>
      </c>
      <c r="G60" s="22">
        <f>ROUND(SUMIF('PDA Segment Details'!D$7:D$261,PDA!$D60,'PDA Segment Details'!K$7:K$261),-1)</f>
        <v>170</v>
      </c>
      <c r="H60" s="22">
        <f>ROUND(SUMIF('PDA Segment Details'!D$7:D$261,PDA!$D60,'PDA Segment Details'!L$7:L$261),-1)</f>
        <v>17420</v>
      </c>
      <c r="I60" s="22">
        <f>ROUND(SUMIF('PDA Segment Details'!D$7:D$261,PDA!$D60,'PDA Segment Details'!M$7:M$261),-1)</f>
        <v>17250</v>
      </c>
      <c r="K60" s="22">
        <f>ROUND(SUMIF('PDA Segment Details'!D$7:D$261,PDA!$D60,'PDA Segment Details'!O$7:O$261),-1)</f>
        <v>30</v>
      </c>
      <c r="L60" s="22">
        <f>ROUND(SUMIF('PDA Segment Details'!D$7:D$261,PDA!$D60,'PDA Segment Details'!P$7:P$261),-1)</f>
        <v>4410</v>
      </c>
      <c r="M60" s="22">
        <f>ROUND(SUMIF('PDA Segment Details'!D$7:D$261,PDA!$D60,'PDA Segment Details'!Q$7:Q$261),-1)</f>
        <v>0</v>
      </c>
      <c r="N60" s="22">
        <f>ROUND(SUMIF('PDA Segment Details'!D$7:D$261,PDA!$D60,'PDA Segment Details'!R$7:R$261),-1)</f>
        <v>12820</v>
      </c>
    </row>
    <row r="61" spans="1:14" ht="12">
      <c r="A61" s="36" t="s">
        <v>9</v>
      </c>
      <c r="B61" s="36">
        <v>1210</v>
      </c>
      <c r="C61" s="36" t="s">
        <v>255</v>
      </c>
      <c r="D61" s="36" t="s">
        <v>256</v>
      </c>
      <c r="E61" s="36" t="s">
        <v>34</v>
      </c>
      <c r="G61" s="22">
        <f>ROUND(SUMIF('PDA Segment Details'!D$7:D$261,PDA!$D61,'PDA Segment Details'!K$7:K$261),-1)</f>
        <v>7840</v>
      </c>
      <c r="H61" s="22">
        <f>ROUND(SUMIF('PDA Segment Details'!D$7:D$261,PDA!$D61,'PDA Segment Details'!L$7:L$261),-1)</f>
        <v>10190</v>
      </c>
      <c r="I61" s="22">
        <f>ROUND(SUMIF('PDA Segment Details'!D$7:D$261,PDA!$D61,'PDA Segment Details'!M$7:M$261),-1)</f>
        <v>2350</v>
      </c>
      <c r="K61" s="22">
        <f>ROUND(SUMIF('PDA Segment Details'!D$7:D$261,PDA!$D61,'PDA Segment Details'!O$7:O$261),-1)</f>
        <v>810</v>
      </c>
      <c r="L61" s="22">
        <f>ROUND(SUMIF('PDA Segment Details'!D$7:D$261,PDA!$D61,'PDA Segment Details'!P$7:P$261),-1)</f>
        <v>1200</v>
      </c>
      <c r="M61" s="22">
        <f>ROUND(SUMIF('PDA Segment Details'!D$7:D$261,PDA!$D61,'PDA Segment Details'!Q$7:Q$261),-1)</f>
        <v>2440</v>
      </c>
      <c r="N61" s="22">
        <f>ROUND(SUMIF('PDA Segment Details'!D$7:D$261,PDA!$D61,'PDA Segment Details'!R$7:R$261),-1)</f>
        <v>-2100</v>
      </c>
    </row>
    <row r="62" spans="1:14" ht="12">
      <c r="A62" s="36" t="s">
        <v>9</v>
      </c>
      <c r="B62" s="36">
        <v>1212</v>
      </c>
      <c r="C62" s="36" t="s">
        <v>257</v>
      </c>
      <c r="D62" s="36" t="s">
        <v>258</v>
      </c>
      <c r="E62" s="36" t="s">
        <v>36</v>
      </c>
      <c r="G62" s="22">
        <f>ROUND(SUMIF('PDA Segment Details'!D$7:D$261,PDA!$D62,'PDA Segment Details'!K$7:K$261),-1)</f>
        <v>3510</v>
      </c>
      <c r="H62" s="22">
        <f>ROUND(SUMIF('PDA Segment Details'!D$7:D$261,PDA!$D62,'PDA Segment Details'!L$7:L$261),-1)</f>
        <v>4340</v>
      </c>
      <c r="I62" s="22">
        <f>ROUND(SUMIF('PDA Segment Details'!D$7:D$261,PDA!$D62,'PDA Segment Details'!M$7:M$261),-1)</f>
        <v>830</v>
      </c>
      <c r="K62" s="22">
        <f>ROUND(SUMIF('PDA Segment Details'!D$7:D$261,PDA!$D62,'PDA Segment Details'!O$7:O$261),-1)</f>
        <v>300</v>
      </c>
      <c r="L62" s="22">
        <f>ROUND(SUMIF('PDA Segment Details'!D$7:D$261,PDA!$D62,'PDA Segment Details'!P$7:P$261),-1)</f>
        <v>380</v>
      </c>
      <c r="M62" s="22">
        <f>ROUND(SUMIF('PDA Segment Details'!D$7:D$261,PDA!$D62,'PDA Segment Details'!Q$7:Q$261),-1)</f>
        <v>150</v>
      </c>
      <c r="N62" s="22">
        <f>ROUND(SUMIF('PDA Segment Details'!D$7:D$261,PDA!$D62,'PDA Segment Details'!R$7:R$261),-1)</f>
        <v>0</v>
      </c>
    </row>
    <row r="63" spans="1:14" ht="12">
      <c r="A63" s="36" t="s">
        <v>9</v>
      </c>
      <c r="B63" s="36">
        <v>1214</v>
      </c>
      <c r="C63" s="36" t="s">
        <v>260</v>
      </c>
      <c r="D63" s="36" t="s">
        <v>261</v>
      </c>
      <c r="E63" s="36" t="s">
        <v>37</v>
      </c>
      <c r="G63" s="22">
        <f>ROUND(SUMIF('PDA Segment Details'!D$7:D$261,PDA!$D63,'PDA Segment Details'!K$7:K$261),-1)</f>
        <v>800</v>
      </c>
      <c r="H63" s="22">
        <f>ROUND(SUMIF('PDA Segment Details'!D$7:D$261,PDA!$D63,'PDA Segment Details'!L$7:L$261),-1)</f>
        <v>1830</v>
      </c>
      <c r="I63" s="22">
        <f>ROUND(SUMIF('PDA Segment Details'!D$7:D$261,PDA!$D63,'PDA Segment Details'!M$7:M$261),-1)</f>
        <v>1030</v>
      </c>
      <c r="K63" s="22">
        <f>ROUND(SUMIF('PDA Segment Details'!D$7:D$261,PDA!$D63,'PDA Segment Details'!O$7:O$261),-1)</f>
        <v>90</v>
      </c>
      <c r="L63" s="22">
        <f>ROUND(SUMIF('PDA Segment Details'!D$7:D$261,PDA!$D63,'PDA Segment Details'!P$7:P$261),-1)</f>
        <v>870</v>
      </c>
      <c r="M63" s="22">
        <f>ROUND(SUMIF('PDA Segment Details'!D$7:D$261,PDA!$D63,'PDA Segment Details'!Q$7:Q$261),-1)</f>
        <v>70</v>
      </c>
      <c r="N63" s="22">
        <f>ROUND(SUMIF('PDA Segment Details'!D$7:D$261,PDA!$D63,'PDA Segment Details'!R$7:R$261),-1)</f>
        <v>0</v>
      </c>
    </row>
    <row r="64" spans="1:14" ht="12">
      <c r="A64" s="36" t="s">
        <v>9</v>
      </c>
      <c r="B64" s="36">
        <v>1215</v>
      </c>
      <c r="C64" s="36" t="s">
        <v>262</v>
      </c>
      <c r="D64" s="36" t="s">
        <v>263</v>
      </c>
      <c r="E64" s="36" t="s">
        <v>37</v>
      </c>
      <c r="G64" s="22">
        <f>ROUND(SUMIF('PDA Segment Details'!D$7:D$261,PDA!$D64,'PDA Segment Details'!K$7:K$261),-1)</f>
        <v>1210</v>
      </c>
      <c r="H64" s="22">
        <f>ROUND(SUMIF('PDA Segment Details'!D$7:D$261,PDA!$D64,'PDA Segment Details'!L$7:L$261),-1)</f>
        <v>1860</v>
      </c>
      <c r="I64" s="22">
        <f>ROUND(SUMIF('PDA Segment Details'!D$7:D$261,PDA!$D64,'PDA Segment Details'!M$7:M$261),-1)</f>
        <v>650</v>
      </c>
      <c r="K64" s="22">
        <f>ROUND(SUMIF('PDA Segment Details'!D$7:D$261,PDA!$D64,'PDA Segment Details'!O$7:O$261),-1)</f>
        <v>140</v>
      </c>
      <c r="L64" s="22">
        <f>ROUND(SUMIF('PDA Segment Details'!D$7:D$261,PDA!$D64,'PDA Segment Details'!P$7:P$261),-1)</f>
        <v>370</v>
      </c>
      <c r="M64" s="22">
        <f>ROUND(SUMIF('PDA Segment Details'!D$7:D$261,PDA!$D64,'PDA Segment Details'!Q$7:Q$261),-1)</f>
        <v>140</v>
      </c>
      <c r="N64" s="22">
        <f>ROUND(SUMIF('PDA Segment Details'!D$7:D$261,PDA!$D64,'PDA Segment Details'!R$7:R$261),-1)</f>
        <v>0</v>
      </c>
    </row>
    <row r="65" spans="1:14" ht="12">
      <c r="A65" s="36" t="s">
        <v>9</v>
      </c>
      <c r="B65" s="36">
        <v>1216</v>
      </c>
      <c r="C65" s="36" t="s">
        <v>264</v>
      </c>
      <c r="D65" s="36" t="s">
        <v>265</v>
      </c>
      <c r="E65" s="36" t="s">
        <v>38</v>
      </c>
      <c r="G65" s="22">
        <f>ROUND(SUMIF('PDA Segment Details'!D$7:D$261,PDA!$D65,'PDA Segment Details'!K$7:K$261),-1)</f>
        <v>5960</v>
      </c>
      <c r="H65" s="22">
        <f>ROUND(SUMIF('PDA Segment Details'!D$7:D$261,PDA!$D65,'PDA Segment Details'!L$7:L$261),-1)</f>
        <v>7520</v>
      </c>
      <c r="I65" s="22">
        <f>ROUND(SUMIF('PDA Segment Details'!D$7:D$261,PDA!$D65,'PDA Segment Details'!M$7:M$261),-1)</f>
        <v>1560</v>
      </c>
      <c r="K65" s="22">
        <f>ROUND(SUMIF('PDA Segment Details'!D$7:D$261,PDA!$D65,'PDA Segment Details'!O$7:O$261),-1)</f>
        <v>660</v>
      </c>
      <c r="L65" s="22">
        <f>ROUND(SUMIF('PDA Segment Details'!D$7:D$261,PDA!$D65,'PDA Segment Details'!P$7:P$261),-1)</f>
        <v>360</v>
      </c>
      <c r="M65" s="22">
        <f>ROUND(SUMIF('PDA Segment Details'!D$7:D$261,PDA!$D65,'PDA Segment Details'!Q$7:Q$261),-1)</f>
        <v>540</v>
      </c>
      <c r="N65" s="22">
        <f>ROUND(SUMIF('PDA Segment Details'!D$7:D$261,PDA!$D65,'PDA Segment Details'!R$7:R$261),-1)</f>
        <v>0</v>
      </c>
    </row>
    <row r="66" spans="1:14" ht="12">
      <c r="A66" s="36" t="s">
        <v>9</v>
      </c>
      <c r="B66" s="36">
        <v>1217</v>
      </c>
      <c r="C66" s="36" t="s">
        <v>266</v>
      </c>
      <c r="D66" s="36" t="s">
        <v>267</v>
      </c>
      <c r="E66" s="36" t="s">
        <v>39</v>
      </c>
      <c r="G66" s="22">
        <f>ROUND(SUMIF('PDA Segment Details'!D$7:D$261,PDA!$D66,'PDA Segment Details'!K$7:K$261),-1)</f>
        <v>4040</v>
      </c>
      <c r="H66" s="22">
        <f>ROUND(SUMIF('PDA Segment Details'!D$7:D$261,PDA!$D66,'PDA Segment Details'!L$7:L$261),-1)</f>
        <v>5110</v>
      </c>
      <c r="I66" s="22">
        <f>ROUND(SUMIF('PDA Segment Details'!D$7:D$261,PDA!$D66,'PDA Segment Details'!M$7:M$261),-1)</f>
        <v>1070</v>
      </c>
      <c r="K66" s="22">
        <f>ROUND(SUMIF('PDA Segment Details'!D$7:D$261,PDA!$D66,'PDA Segment Details'!O$7:O$261),-1)</f>
        <v>580</v>
      </c>
      <c r="L66" s="22">
        <f>ROUND(SUMIF('PDA Segment Details'!D$7:D$261,PDA!$D66,'PDA Segment Details'!P$7:P$261),-1)</f>
        <v>260</v>
      </c>
      <c r="M66" s="22">
        <f>ROUND(SUMIF('PDA Segment Details'!D$7:D$261,PDA!$D66,'PDA Segment Details'!Q$7:Q$261),-1)</f>
        <v>240</v>
      </c>
      <c r="N66" s="22">
        <f>ROUND(SUMIF('PDA Segment Details'!D$7:D$261,PDA!$D66,'PDA Segment Details'!R$7:R$261),-1)</f>
        <v>0</v>
      </c>
    </row>
    <row r="67" spans="1:16" ht="12">
      <c r="A67" s="36" t="s">
        <v>9</v>
      </c>
      <c r="B67" s="37">
        <v>1218</v>
      </c>
      <c r="C67" s="36" t="s">
        <v>616</v>
      </c>
      <c r="D67" s="36" t="s">
        <v>617</v>
      </c>
      <c r="E67" s="36" t="s">
        <v>40</v>
      </c>
      <c r="G67" s="22">
        <f>ROUND(SUMIF('PDA Segment Details'!D$7:D$261,PDA!$D67,'PDA Segment Details'!K$7:K$261),-1)</f>
        <v>1140</v>
      </c>
      <c r="H67" s="22">
        <f>ROUND(SUMIF('PDA Segment Details'!D$7:D$261,PDA!$D67,'PDA Segment Details'!L$7:L$261),-1)</f>
        <v>1500</v>
      </c>
      <c r="I67" s="22">
        <f>ROUND(SUMIF('PDA Segment Details'!D$7:D$261,PDA!$D67,'PDA Segment Details'!M$7:M$261),-1)</f>
        <v>360</v>
      </c>
      <c r="K67" s="22">
        <f>ROUND(SUMIF('PDA Segment Details'!D$7:D$261,PDA!$D67,'PDA Segment Details'!O$7:O$261),-1)</f>
        <v>80</v>
      </c>
      <c r="L67" s="22">
        <f>ROUND(SUMIF('PDA Segment Details'!D$7:D$261,PDA!$D67,'PDA Segment Details'!P$7:P$261),-1)</f>
        <v>120</v>
      </c>
      <c r="M67" s="22">
        <f>ROUND(SUMIF('PDA Segment Details'!D$7:D$261,PDA!$D67,'PDA Segment Details'!Q$7:Q$261),-1)</f>
        <v>160</v>
      </c>
      <c r="N67" s="22">
        <f>ROUND(SUMIF('PDA Segment Details'!D$7:D$261,PDA!$D67,'PDA Segment Details'!R$7:R$261),-1)</f>
        <v>0</v>
      </c>
      <c r="O67" s="22"/>
      <c r="P67" s="22"/>
    </row>
    <row r="68" spans="1:14" ht="12">
      <c r="A68" s="36" t="s">
        <v>9</v>
      </c>
      <c r="B68" s="36">
        <v>1220</v>
      </c>
      <c r="C68" s="36" t="s">
        <v>268</v>
      </c>
      <c r="D68" s="36" t="s">
        <v>269</v>
      </c>
      <c r="E68" s="36" t="s">
        <v>41</v>
      </c>
      <c r="G68" s="22">
        <f>ROUND(SUMIF('PDA Segment Details'!D$7:D$261,PDA!$D68,'PDA Segment Details'!K$7:K$261),-1)</f>
        <v>680</v>
      </c>
      <c r="H68" s="22">
        <f>ROUND(SUMIF('PDA Segment Details'!D$7:D$261,PDA!$D68,'PDA Segment Details'!L$7:L$261),-1)</f>
        <v>2290</v>
      </c>
      <c r="I68" s="22">
        <f>ROUND(SUMIF('PDA Segment Details'!D$7:D$261,PDA!$D68,'PDA Segment Details'!M$7:M$261),-1)</f>
        <v>1610</v>
      </c>
      <c r="K68" s="22">
        <f>ROUND(SUMIF('PDA Segment Details'!D$7:D$261,PDA!$D68,'PDA Segment Details'!O$7:O$261),-1)</f>
        <v>100</v>
      </c>
      <c r="L68" s="22">
        <f>ROUND(SUMIF('PDA Segment Details'!D$7:D$261,PDA!$D68,'PDA Segment Details'!P$7:P$261),-1)</f>
        <v>320</v>
      </c>
      <c r="M68" s="22">
        <f>ROUND(SUMIF('PDA Segment Details'!D$7:D$261,PDA!$D68,'PDA Segment Details'!Q$7:Q$261),-1)</f>
        <v>40</v>
      </c>
      <c r="N68" s="22">
        <f>ROUND(SUMIF('PDA Segment Details'!D$7:D$261,PDA!$D68,'PDA Segment Details'!R$7:R$261),-1)</f>
        <v>1150</v>
      </c>
    </row>
    <row r="69" spans="1:14" ht="12">
      <c r="A69" s="36" t="s">
        <v>9</v>
      </c>
      <c r="B69" s="36">
        <v>1221</v>
      </c>
      <c r="C69" s="36" t="s">
        <v>270</v>
      </c>
      <c r="D69" s="36" t="s">
        <v>271</v>
      </c>
      <c r="E69" s="36" t="s">
        <v>41</v>
      </c>
      <c r="G69" s="22">
        <f>ROUND(SUMIF('PDA Segment Details'!D$7:D$261,PDA!$D69,'PDA Segment Details'!K$7:K$261),-1)</f>
        <v>800</v>
      </c>
      <c r="H69" s="22">
        <f>ROUND(SUMIF('PDA Segment Details'!D$7:D$261,PDA!$D69,'PDA Segment Details'!L$7:L$261),-1)</f>
        <v>1390</v>
      </c>
      <c r="I69" s="22">
        <f>ROUND(SUMIF('PDA Segment Details'!D$7:D$261,PDA!$D69,'PDA Segment Details'!M$7:M$261),-1)</f>
        <v>580</v>
      </c>
      <c r="K69" s="22">
        <f>ROUND(SUMIF('PDA Segment Details'!D$7:D$261,PDA!$D69,'PDA Segment Details'!O$7:O$261),-1)</f>
        <v>100</v>
      </c>
      <c r="L69" s="22">
        <f>ROUND(SUMIF('PDA Segment Details'!D$7:D$261,PDA!$D69,'PDA Segment Details'!P$7:P$261),-1)</f>
        <v>420</v>
      </c>
      <c r="M69" s="22">
        <f>ROUND(SUMIF('PDA Segment Details'!D$7:D$261,PDA!$D69,'PDA Segment Details'!Q$7:Q$261),-1)</f>
        <v>60</v>
      </c>
      <c r="N69" s="22">
        <f>ROUND(SUMIF('PDA Segment Details'!D$7:D$261,PDA!$D69,'PDA Segment Details'!R$7:R$261),-1)</f>
        <v>0</v>
      </c>
    </row>
    <row r="70" spans="1:14" ht="12">
      <c r="A70" s="36" t="s">
        <v>9</v>
      </c>
      <c r="B70" s="36">
        <v>1222</v>
      </c>
      <c r="C70" s="36" t="s">
        <v>272</v>
      </c>
      <c r="D70" s="36" t="s">
        <v>273</v>
      </c>
      <c r="E70" s="36" t="s">
        <v>41</v>
      </c>
      <c r="G70" s="22">
        <f>ROUND(SUMIF('PDA Segment Details'!D$7:D$261,PDA!$D70,'PDA Segment Details'!K$7:K$261),-1)</f>
        <v>290</v>
      </c>
      <c r="H70" s="22">
        <f>ROUND(SUMIF('PDA Segment Details'!D$7:D$261,PDA!$D70,'PDA Segment Details'!L$7:L$261),-1)</f>
        <v>880</v>
      </c>
      <c r="I70" s="22">
        <f>ROUND(SUMIF('PDA Segment Details'!D$7:D$261,PDA!$D70,'PDA Segment Details'!M$7:M$261),-1)</f>
        <v>590</v>
      </c>
      <c r="K70" s="22">
        <f>ROUND(SUMIF('PDA Segment Details'!D$7:D$261,PDA!$D70,'PDA Segment Details'!O$7:O$261),-1)</f>
        <v>50</v>
      </c>
      <c r="L70" s="22">
        <f>ROUND(SUMIF('PDA Segment Details'!D$7:D$261,PDA!$D70,'PDA Segment Details'!P$7:P$261),-1)</f>
        <v>460</v>
      </c>
      <c r="M70" s="22">
        <f>ROUND(SUMIF('PDA Segment Details'!D$7:D$261,PDA!$D70,'PDA Segment Details'!Q$7:Q$261),-1)</f>
        <v>30</v>
      </c>
      <c r="N70" s="22">
        <f>ROUND(SUMIF('PDA Segment Details'!D$7:D$261,PDA!$D70,'PDA Segment Details'!R$7:R$261),-1)</f>
        <v>50</v>
      </c>
    </row>
    <row r="71" spans="1:14" ht="12">
      <c r="A71" s="36" t="s">
        <v>9</v>
      </c>
      <c r="B71" s="36">
        <v>1223</v>
      </c>
      <c r="C71" s="36" t="s">
        <v>274</v>
      </c>
      <c r="D71" s="36" t="s">
        <v>275</v>
      </c>
      <c r="E71" s="36" t="s">
        <v>42</v>
      </c>
      <c r="G71" s="22">
        <f>ROUND(SUMIF('PDA Segment Details'!D$7:D$261,PDA!$D71,'PDA Segment Details'!K$7:K$261),-1)</f>
        <v>3220</v>
      </c>
      <c r="H71" s="22">
        <f>ROUND(SUMIF('PDA Segment Details'!D$7:D$261,PDA!$D71,'PDA Segment Details'!L$7:L$261),-1)</f>
        <v>3980</v>
      </c>
      <c r="I71" s="22">
        <f>ROUND(SUMIF('PDA Segment Details'!D$7:D$261,PDA!$D71,'PDA Segment Details'!M$7:M$261),-1)</f>
        <v>750</v>
      </c>
      <c r="K71" s="22">
        <f>ROUND(SUMIF('PDA Segment Details'!D$7:D$261,PDA!$D71,'PDA Segment Details'!O$7:O$261),-1)</f>
        <v>270</v>
      </c>
      <c r="L71" s="22">
        <f>ROUND(SUMIF('PDA Segment Details'!D$7:D$261,PDA!$D71,'PDA Segment Details'!P$7:P$261),-1)</f>
        <v>80</v>
      </c>
      <c r="M71" s="22">
        <f>ROUND(SUMIF('PDA Segment Details'!D$7:D$261,PDA!$D71,'PDA Segment Details'!Q$7:Q$261),-1)</f>
        <v>410</v>
      </c>
      <c r="N71" s="22">
        <f>ROUND(SUMIF('PDA Segment Details'!D$7:D$261,PDA!$D71,'PDA Segment Details'!R$7:R$261),-1)</f>
        <v>0</v>
      </c>
    </row>
    <row r="72" spans="1:14" ht="12">
      <c r="A72" s="36" t="s">
        <v>9</v>
      </c>
      <c r="B72" s="36">
        <v>1224</v>
      </c>
      <c r="C72" s="36" t="s">
        <v>276</v>
      </c>
      <c r="D72" s="36" t="s">
        <v>277</v>
      </c>
      <c r="E72" s="36" t="s">
        <v>44</v>
      </c>
      <c r="G72" s="22">
        <f>ROUND(SUMIF('PDA Segment Details'!D$7:D$261,PDA!$D72,'PDA Segment Details'!K$7:K$261),-1)</f>
        <v>2830</v>
      </c>
      <c r="H72" s="22">
        <f>ROUND(SUMIF('PDA Segment Details'!D$7:D$261,PDA!$D72,'PDA Segment Details'!L$7:L$261),-1)</f>
        <v>3440</v>
      </c>
      <c r="I72" s="22">
        <f>ROUND(SUMIF('PDA Segment Details'!D$7:D$261,PDA!$D72,'PDA Segment Details'!M$7:M$261),-1)</f>
        <v>610</v>
      </c>
      <c r="K72" s="22">
        <f>ROUND(SUMIF('PDA Segment Details'!D$7:D$261,PDA!$D72,'PDA Segment Details'!O$7:O$261),-1)</f>
        <v>390</v>
      </c>
      <c r="L72" s="22">
        <f>ROUND(SUMIF('PDA Segment Details'!D$7:D$261,PDA!$D72,'PDA Segment Details'!P$7:P$261),-1)</f>
        <v>60</v>
      </c>
      <c r="M72" s="22">
        <f>ROUND(SUMIF('PDA Segment Details'!D$7:D$261,PDA!$D72,'PDA Segment Details'!Q$7:Q$261),-1)</f>
        <v>150</v>
      </c>
      <c r="N72" s="22">
        <f>ROUND(SUMIF('PDA Segment Details'!D$7:D$261,PDA!$D72,'PDA Segment Details'!R$7:R$261),-1)</f>
        <v>0</v>
      </c>
    </row>
    <row r="73" spans="1:14" ht="12">
      <c r="A73" s="36" t="s">
        <v>9</v>
      </c>
      <c r="B73" s="36">
        <v>1225</v>
      </c>
      <c r="C73" s="36" t="s">
        <v>278</v>
      </c>
      <c r="D73" s="36" t="s">
        <v>279</v>
      </c>
      <c r="E73" s="36" t="s">
        <v>44</v>
      </c>
      <c r="G73" s="22">
        <f>ROUND(SUMIF('PDA Segment Details'!D$7:D$261,PDA!$D73,'PDA Segment Details'!K$7:K$261),-1)</f>
        <v>2430</v>
      </c>
      <c r="H73" s="22">
        <f>ROUND(SUMIF('PDA Segment Details'!D$7:D$261,PDA!$D73,'PDA Segment Details'!L$7:L$261),-1)</f>
        <v>3190</v>
      </c>
      <c r="I73" s="22">
        <f>ROUND(SUMIF('PDA Segment Details'!D$7:D$261,PDA!$D73,'PDA Segment Details'!M$7:M$261),-1)</f>
        <v>750</v>
      </c>
      <c r="K73" s="22">
        <f>ROUND(SUMIF('PDA Segment Details'!D$7:D$261,PDA!$D73,'PDA Segment Details'!O$7:O$261),-1)</f>
        <v>370</v>
      </c>
      <c r="L73" s="22">
        <f>ROUND(SUMIF('PDA Segment Details'!D$7:D$261,PDA!$D73,'PDA Segment Details'!P$7:P$261),-1)</f>
        <v>210</v>
      </c>
      <c r="M73" s="22">
        <f>ROUND(SUMIF('PDA Segment Details'!D$7:D$261,PDA!$D73,'PDA Segment Details'!Q$7:Q$261),-1)</f>
        <v>170</v>
      </c>
      <c r="N73" s="22">
        <f>ROUND(SUMIF('PDA Segment Details'!D$7:D$261,PDA!$D73,'PDA Segment Details'!R$7:R$261),-1)</f>
        <v>0</v>
      </c>
    </row>
    <row r="74" spans="1:14" ht="12">
      <c r="A74" s="36" t="s">
        <v>9</v>
      </c>
      <c r="B74" s="36">
        <v>1226</v>
      </c>
      <c r="C74" s="36" t="s">
        <v>280</v>
      </c>
      <c r="D74" s="36" t="s">
        <v>281</v>
      </c>
      <c r="E74" s="36" t="s">
        <v>45</v>
      </c>
      <c r="G74" s="22">
        <f>ROUND(SUMIF('PDA Segment Details'!D$7:D$261,PDA!$D74,'PDA Segment Details'!K$7:K$261),-1)</f>
        <v>5590</v>
      </c>
      <c r="H74" s="22">
        <f>ROUND(SUMIF('PDA Segment Details'!D$7:D$261,PDA!$D74,'PDA Segment Details'!L$7:L$261),-1)</f>
        <v>7910</v>
      </c>
      <c r="I74" s="22">
        <f>ROUND(SUMIF('PDA Segment Details'!D$7:D$261,PDA!$D74,'PDA Segment Details'!M$7:M$261),-1)</f>
        <v>2320</v>
      </c>
      <c r="K74" s="22">
        <f>ROUND(SUMIF('PDA Segment Details'!D$7:D$261,PDA!$D74,'PDA Segment Details'!O$7:O$261),-1)</f>
        <v>820</v>
      </c>
      <c r="L74" s="22">
        <f>ROUND(SUMIF('PDA Segment Details'!D$7:D$261,PDA!$D74,'PDA Segment Details'!P$7:P$261),-1)</f>
        <v>1310</v>
      </c>
      <c r="M74" s="22">
        <f>ROUND(SUMIF('PDA Segment Details'!D$7:D$261,PDA!$D74,'PDA Segment Details'!Q$7:Q$261),-1)</f>
        <v>180</v>
      </c>
      <c r="N74" s="22">
        <f>ROUND(SUMIF('PDA Segment Details'!D$7:D$261,PDA!$D74,'PDA Segment Details'!R$7:R$261),-1)</f>
        <v>0</v>
      </c>
    </row>
    <row r="75" spans="1:14" ht="12">
      <c r="A75" s="36" t="s">
        <v>9</v>
      </c>
      <c r="B75" s="36">
        <v>1227</v>
      </c>
      <c r="C75" s="36" t="s">
        <v>282</v>
      </c>
      <c r="D75" s="36" t="s">
        <v>283</v>
      </c>
      <c r="E75" s="36" t="s">
        <v>45</v>
      </c>
      <c r="G75" s="22">
        <f>ROUND(SUMIF('PDA Segment Details'!D$7:D$261,PDA!$D75,'PDA Segment Details'!K$7:K$261),-1)</f>
        <v>1390</v>
      </c>
      <c r="H75" s="22">
        <f>ROUND(SUMIF('PDA Segment Details'!D$7:D$261,PDA!$D75,'PDA Segment Details'!L$7:L$261),-1)</f>
        <v>2500</v>
      </c>
      <c r="I75" s="22">
        <f>ROUND(SUMIF('PDA Segment Details'!D$7:D$261,PDA!$D75,'PDA Segment Details'!M$7:M$261),-1)</f>
        <v>1110</v>
      </c>
      <c r="K75" s="22">
        <f>ROUND(SUMIF('PDA Segment Details'!D$7:D$261,PDA!$D75,'PDA Segment Details'!O$7:O$261),-1)</f>
        <v>230</v>
      </c>
      <c r="L75" s="22">
        <f>ROUND(SUMIF('PDA Segment Details'!D$7:D$261,PDA!$D75,'PDA Segment Details'!P$7:P$261),-1)</f>
        <v>700</v>
      </c>
      <c r="M75" s="22">
        <f>ROUND(SUMIF('PDA Segment Details'!D$7:D$261,PDA!$D75,'PDA Segment Details'!Q$7:Q$261),-1)</f>
        <v>180</v>
      </c>
      <c r="N75" s="22">
        <f>ROUND(SUMIF('PDA Segment Details'!D$7:D$261,PDA!$D75,'PDA Segment Details'!R$7:R$261),-1)</f>
        <v>0</v>
      </c>
    </row>
    <row r="76" spans="1:14" ht="12">
      <c r="A76" s="36" t="s">
        <v>9</v>
      </c>
      <c r="B76" s="36">
        <v>1228</v>
      </c>
      <c r="C76" s="36" t="s">
        <v>284</v>
      </c>
      <c r="D76" s="36" t="s">
        <v>285</v>
      </c>
      <c r="E76" s="36" t="s">
        <v>46</v>
      </c>
      <c r="G76" s="22">
        <f>ROUND(SUMIF('PDA Segment Details'!D$7:D$261,PDA!$D76,'PDA Segment Details'!K$7:K$261),-1)</f>
        <v>2550</v>
      </c>
      <c r="H76" s="22">
        <f>ROUND(SUMIF('PDA Segment Details'!D$7:D$261,PDA!$D76,'PDA Segment Details'!L$7:L$261),-1)</f>
        <v>4190</v>
      </c>
      <c r="I76" s="22">
        <f>ROUND(SUMIF('PDA Segment Details'!D$7:D$261,PDA!$D76,'PDA Segment Details'!M$7:M$261),-1)</f>
        <v>1640</v>
      </c>
      <c r="K76" s="22">
        <f>ROUND(SUMIF('PDA Segment Details'!D$7:D$261,PDA!$D76,'PDA Segment Details'!O$7:O$261),-1)</f>
        <v>90</v>
      </c>
      <c r="L76" s="22">
        <f>ROUND(SUMIF('PDA Segment Details'!D$7:D$261,PDA!$D76,'PDA Segment Details'!P$7:P$261),-1)</f>
        <v>110</v>
      </c>
      <c r="M76" s="22">
        <f>ROUND(SUMIF('PDA Segment Details'!D$7:D$261,PDA!$D76,'PDA Segment Details'!Q$7:Q$261),-1)</f>
        <v>1440</v>
      </c>
      <c r="N76" s="22">
        <f>ROUND(SUMIF('PDA Segment Details'!D$7:D$261,PDA!$D76,'PDA Segment Details'!R$7:R$261),-1)</f>
        <v>0</v>
      </c>
    </row>
    <row r="77" spans="1:14" ht="12">
      <c r="A77" s="36" t="s">
        <v>9</v>
      </c>
      <c r="B77" s="36">
        <v>1229</v>
      </c>
      <c r="C77" s="36" t="s">
        <v>286</v>
      </c>
      <c r="D77" s="36" t="s">
        <v>287</v>
      </c>
      <c r="E77" s="36" t="s">
        <v>46</v>
      </c>
      <c r="G77" s="22">
        <f>ROUND(SUMIF('PDA Segment Details'!D$7:D$261,PDA!$D77,'PDA Segment Details'!K$7:K$261),-1)</f>
        <v>4580</v>
      </c>
      <c r="H77" s="22">
        <f>ROUND(SUMIF('PDA Segment Details'!D$7:D$261,PDA!$D77,'PDA Segment Details'!L$7:L$261),-1)</f>
        <v>6190</v>
      </c>
      <c r="I77" s="22">
        <f>ROUND(SUMIF('PDA Segment Details'!D$7:D$261,PDA!$D77,'PDA Segment Details'!M$7:M$261),-1)</f>
        <v>1610</v>
      </c>
      <c r="K77" s="22">
        <f>ROUND(SUMIF('PDA Segment Details'!D$7:D$261,PDA!$D77,'PDA Segment Details'!O$7:O$261),-1)</f>
        <v>470</v>
      </c>
      <c r="L77" s="22">
        <f>ROUND(SUMIF('PDA Segment Details'!D$7:D$261,PDA!$D77,'PDA Segment Details'!P$7:P$261),-1)</f>
        <v>50</v>
      </c>
      <c r="M77" s="22">
        <f>ROUND(SUMIF('PDA Segment Details'!D$7:D$261,PDA!$D77,'PDA Segment Details'!Q$7:Q$261),-1)</f>
        <v>1090</v>
      </c>
      <c r="N77" s="22">
        <f>ROUND(SUMIF('PDA Segment Details'!D$7:D$261,PDA!$D77,'PDA Segment Details'!R$7:R$261),-1)</f>
        <v>0</v>
      </c>
    </row>
    <row r="78" spans="1:14" ht="12">
      <c r="A78" s="36" t="s">
        <v>9</v>
      </c>
      <c r="B78" s="36">
        <v>1230</v>
      </c>
      <c r="C78" s="36" t="s">
        <v>288</v>
      </c>
      <c r="D78" s="36" t="s">
        <v>619</v>
      </c>
      <c r="E78" s="36" t="s">
        <v>47</v>
      </c>
      <c r="G78" s="22">
        <f>ROUND(SUMIF('PDA Segment Details'!D$7:D$261,PDA!$D78,'PDA Segment Details'!K$7:K$261),-1)</f>
        <v>6600</v>
      </c>
      <c r="H78" s="22">
        <f>ROUND(SUMIF('PDA Segment Details'!D$7:D$261,PDA!$D78,'PDA Segment Details'!L$7:L$261),-1)</f>
        <v>8660</v>
      </c>
      <c r="I78" s="22">
        <f>ROUND(SUMIF('PDA Segment Details'!D$7:D$261,PDA!$D78,'PDA Segment Details'!M$7:M$261),-1)</f>
        <v>2070</v>
      </c>
      <c r="K78" s="22">
        <f>ROUND(SUMIF('PDA Segment Details'!D$7:D$261,PDA!$D78,'PDA Segment Details'!O$7:O$261),-1)</f>
        <v>910</v>
      </c>
      <c r="L78" s="22">
        <f>ROUND(SUMIF('PDA Segment Details'!D$7:D$261,PDA!$D78,'PDA Segment Details'!P$7:P$261),-1)</f>
        <v>280</v>
      </c>
      <c r="M78" s="22">
        <f>ROUND(SUMIF('PDA Segment Details'!D$7:D$261,PDA!$D78,'PDA Segment Details'!Q$7:Q$261),-1)</f>
        <v>880</v>
      </c>
      <c r="N78" s="22">
        <f>ROUND(SUMIF('PDA Segment Details'!D$7:D$261,PDA!$D78,'PDA Segment Details'!R$7:R$261),-1)</f>
        <v>0</v>
      </c>
    </row>
    <row r="79" spans="1:14" ht="12">
      <c r="A79" s="36" t="s">
        <v>9</v>
      </c>
      <c r="B79" s="36">
        <v>1231</v>
      </c>
      <c r="C79" s="36" t="s">
        <v>289</v>
      </c>
      <c r="D79" s="36" t="s">
        <v>290</v>
      </c>
      <c r="E79" s="36" t="s">
        <v>47</v>
      </c>
      <c r="G79" s="22">
        <f>ROUND(SUMIF('PDA Segment Details'!D$7:D$261,PDA!$D79,'PDA Segment Details'!K$7:K$261),-1)</f>
        <v>6990</v>
      </c>
      <c r="H79" s="22">
        <f>ROUND(SUMIF('PDA Segment Details'!D$7:D$261,PDA!$D79,'PDA Segment Details'!L$7:L$261),-1)</f>
        <v>9320</v>
      </c>
      <c r="I79" s="22">
        <f>ROUND(SUMIF('PDA Segment Details'!D$7:D$261,PDA!$D79,'PDA Segment Details'!M$7:M$261),-1)</f>
        <v>2330</v>
      </c>
      <c r="K79" s="22">
        <f>ROUND(SUMIF('PDA Segment Details'!D$7:D$261,PDA!$D79,'PDA Segment Details'!O$7:O$261),-1)</f>
        <v>1030</v>
      </c>
      <c r="L79" s="22">
        <f>ROUND(SUMIF('PDA Segment Details'!D$7:D$261,PDA!$D79,'PDA Segment Details'!P$7:P$261),-1)</f>
        <v>540</v>
      </c>
      <c r="M79" s="22">
        <f>ROUND(SUMIF('PDA Segment Details'!D$7:D$261,PDA!$D79,'PDA Segment Details'!Q$7:Q$261),-1)</f>
        <v>760</v>
      </c>
      <c r="N79" s="22">
        <f>ROUND(SUMIF('PDA Segment Details'!D$7:D$261,PDA!$D79,'PDA Segment Details'!R$7:R$261),-1)</f>
        <v>0</v>
      </c>
    </row>
    <row r="80" spans="1:14" ht="12">
      <c r="A80" s="36" t="s">
        <v>9</v>
      </c>
      <c r="B80" s="36">
        <v>1233</v>
      </c>
      <c r="C80" s="36" t="s">
        <v>292</v>
      </c>
      <c r="D80" s="36" t="s">
        <v>293</v>
      </c>
      <c r="E80" s="36" t="s">
        <v>49</v>
      </c>
      <c r="G80" s="22">
        <f>ROUND(SUMIF('PDA Segment Details'!D$7:D$261,PDA!$D80,'PDA Segment Details'!K$7:K$261),-1)</f>
        <v>10400</v>
      </c>
      <c r="H80" s="22">
        <f>ROUND(SUMIF('PDA Segment Details'!D$7:D$261,PDA!$D80,'PDA Segment Details'!L$7:L$261),-1)</f>
        <v>17760</v>
      </c>
      <c r="I80" s="22">
        <f>ROUND(SUMIF('PDA Segment Details'!D$7:D$261,PDA!$D80,'PDA Segment Details'!M$7:M$261),-1)</f>
        <v>7370</v>
      </c>
      <c r="K80" s="22">
        <f>ROUND(SUMIF('PDA Segment Details'!D$7:D$261,PDA!$D80,'PDA Segment Details'!O$7:O$261),-1)</f>
        <v>460</v>
      </c>
      <c r="L80" s="22">
        <f>ROUND(SUMIF('PDA Segment Details'!D$7:D$261,PDA!$D80,'PDA Segment Details'!P$7:P$261),-1)</f>
        <v>330</v>
      </c>
      <c r="M80" s="22">
        <f>ROUND(SUMIF('PDA Segment Details'!D$7:D$261,PDA!$D80,'PDA Segment Details'!Q$7:Q$261),-1)</f>
        <v>1350</v>
      </c>
      <c r="N80" s="22">
        <f>ROUND(SUMIF('PDA Segment Details'!D$7:D$261,PDA!$D80,'PDA Segment Details'!R$7:R$261),-1)</f>
        <v>5230</v>
      </c>
    </row>
    <row r="81" spans="1:14" ht="12">
      <c r="A81" s="36" t="s">
        <v>9</v>
      </c>
      <c r="B81" s="36">
        <v>1234</v>
      </c>
      <c r="C81" s="36" t="s">
        <v>294</v>
      </c>
      <c r="D81" s="36" t="s">
        <v>295</v>
      </c>
      <c r="E81" s="36" t="s">
        <v>49</v>
      </c>
      <c r="G81" s="22">
        <f>ROUND(SUMIF('PDA Segment Details'!D$7:D$261,PDA!$D81,'PDA Segment Details'!K$7:K$261),-1)</f>
        <v>11410</v>
      </c>
      <c r="H81" s="22">
        <f>ROUND(SUMIF('PDA Segment Details'!D$7:D$261,PDA!$D81,'PDA Segment Details'!L$7:L$261),-1)</f>
        <v>14440</v>
      </c>
      <c r="I81" s="22">
        <f>ROUND(SUMIF('PDA Segment Details'!D$7:D$261,PDA!$D81,'PDA Segment Details'!M$7:M$261),-1)</f>
        <v>3020</v>
      </c>
      <c r="K81" s="22">
        <f>ROUND(SUMIF('PDA Segment Details'!D$7:D$261,PDA!$D81,'PDA Segment Details'!O$7:O$261),-1)</f>
        <v>1370</v>
      </c>
      <c r="L81" s="22">
        <f>ROUND(SUMIF('PDA Segment Details'!D$7:D$261,PDA!$D81,'PDA Segment Details'!P$7:P$261),-1)</f>
        <v>640</v>
      </c>
      <c r="M81" s="22">
        <f>ROUND(SUMIF('PDA Segment Details'!D$7:D$261,PDA!$D81,'PDA Segment Details'!Q$7:Q$261),-1)</f>
        <v>3110</v>
      </c>
      <c r="N81" s="22">
        <f>ROUND(SUMIF('PDA Segment Details'!D$7:D$261,PDA!$D81,'PDA Segment Details'!R$7:R$261),-1)</f>
        <v>-2100</v>
      </c>
    </row>
    <row r="82" spans="1:14" ht="12">
      <c r="A82" s="36" t="s">
        <v>9</v>
      </c>
      <c r="B82" s="36">
        <v>1235</v>
      </c>
      <c r="C82" s="36" t="s">
        <v>296</v>
      </c>
      <c r="D82" s="36" t="s">
        <v>297</v>
      </c>
      <c r="E82" s="36" t="s">
        <v>48</v>
      </c>
      <c r="G82" s="22">
        <f>ROUND(SUMIF('PDA Segment Details'!D$7:D$261,PDA!$D82,'PDA Segment Details'!K$7:K$261),-1)</f>
        <v>5530</v>
      </c>
      <c r="H82" s="22">
        <f>ROUND(SUMIF('PDA Segment Details'!D$7:D$261,PDA!$D82,'PDA Segment Details'!L$7:L$261),-1)</f>
        <v>7510</v>
      </c>
      <c r="I82" s="22">
        <f>ROUND(SUMIF('PDA Segment Details'!D$7:D$261,PDA!$D82,'PDA Segment Details'!M$7:M$261),-1)</f>
        <v>1980</v>
      </c>
      <c r="K82" s="22">
        <f>ROUND(SUMIF('PDA Segment Details'!D$7:D$261,PDA!$D82,'PDA Segment Details'!O$7:O$261),-1)</f>
        <v>810</v>
      </c>
      <c r="L82" s="22">
        <f>ROUND(SUMIF('PDA Segment Details'!D$7:D$261,PDA!$D82,'PDA Segment Details'!P$7:P$261),-1)</f>
        <v>570</v>
      </c>
      <c r="M82" s="22">
        <f>ROUND(SUMIF('PDA Segment Details'!D$7:D$261,PDA!$D82,'PDA Segment Details'!Q$7:Q$261),-1)</f>
        <v>140</v>
      </c>
      <c r="N82" s="22">
        <f>ROUND(SUMIF('PDA Segment Details'!D$7:D$261,PDA!$D82,'PDA Segment Details'!R$7:R$261),-1)</f>
        <v>460</v>
      </c>
    </row>
    <row r="83" spans="1:14" ht="12">
      <c r="A83" s="36" t="s">
        <v>9</v>
      </c>
      <c r="B83" s="36">
        <v>1236</v>
      </c>
      <c r="C83" s="36" t="s">
        <v>298</v>
      </c>
      <c r="D83" s="36" t="s">
        <v>299</v>
      </c>
      <c r="E83" s="36" t="s">
        <v>48</v>
      </c>
      <c r="G83" s="22">
        <f>ROUND(SUMIF('PDA Segment Details'!D$7:D$261,PDA!$D83,'PDA Segment Details'!K$7:K$261),-1)</f>
        <v>220</v>
      </c>
      <c r="H83" s="22">
        <f>ROUND(SUMIF('PDA Segment Details'!D$7:D$261,PDA!$D83,'PDA Segment Details'!L$7:L$261),-1)</f>
        <v>320</v>
      </c>
      <c r="I83" s="22">
        <f>ROUND(SUMIF('PDA Segment Details'!D$7:D$261,PDA!$D83,'PDA Segment Details'!M$7:M$261),-1)</f>
        <v>100</v>
      </c>
      <c r="K83" s="22">
        <f>ROUND(SUMIF('PDA Segment Details'!D$7:D$261,PDA!$D83,'PDA Segment Details'!O$7:O$261),-1)</f>
        <v>30</v>
      </c>
      <c r="L83" s="22">
        <f>ROUND(SUMIF('PDA Segment Details'!D$7:D$261,PDA!$D83,'PDA Segment Details'!P$7:P$261),-1)</f>
        <v>10</v>
      </c>
      <c r="M83" s="22">
        <f>ROUND(SUMIF('PDA Segment Details'!D$7:D$261,PDA!$D83,'PDA Segment Details'!Q$7:Q$261),-1)</f>
        <v>10</v>
      </c>
      <c r="N83" s="22">
        <f>ROUND(SUMIF('PDA Segment Details'!D$7:D$261,PDA!$D83,'PDA Segment Details'!R$7:R$261),-1)</f>
        <v>50</v>
      </c>
    </row>
    <row r="84" spans="1:14" ht="12">
      <c r="A84" s="36" t="s">
        <v>9</v>
      </c>
      <c r="B84" s="36">
        <v>1237</v>
      </c>
      <c r="C84" s="36" t="s">
        <v>300</v>
      </c>
      <c r="D84" s="36" t="s">
        <v>301</v>
      </c>
      <c r="E84" s="36" t="s">
        <v>50</v>
      </c>
      <c r="G84" s="22">
        <f>ROUND(SUMIF('PDA Segment Details'!D$7:D$261,PDA!$D84,'PDA Segment Details'!K$7:K$261),-1)</f>
        <v>7440</v>
      </c>
      <c r="H84" s="22">
        <f>ROUND(SUMIF('PDA Segment Details'!D$7:D$261,PDA!$D84,'PDA Segment Details'!L$7:L$261),-1)</f>
        <v>12210</v>
      </c>
      <c r="I84" s="22">
        <f>ROUND(SUMIF('PDA Segment Details'!D$7:D$261,PDA!$D84,'PDA Segment Details'!M$7:M$261),-1)</f>
        <v>4770</v>
      </c>
      <c r="K84" s="22">
        <f>ROUND(SUMIF('PDA Segment Details'!D$7:D$261,PDA!$D84,'PDA Segment Details'!O$7:O$261),-1)</f>
        <v>450</v>
      </c>
      <c r="L84" s="22">
        <f>ROUND(SUMIF('PDA Segment Details'!D$7:D$261,PDA!$D84,'PDA Segment Details'!P$7:P$261),-1)</f>
        <v>1130</v>
      </c>
      <c r="M84" s="22">
        <f>ROUND(SUMIF('PDA Segment Details'!D$7:D$261,PDA!$D84,'PDA Segment Details'!Q$7:Q$261),-1)</f>
        <v>3190</v>
      </c>
      <c r="N84" s="22">
        <f>ROUND(SUMIF('PDA Segment Details'!D$7:D$261,PDA!$D84,'PDA Segment Details'!R$7:R$261),-1)</f>
        <v>0</v>
      </c>
    </row>
    <row r="85" spans="1:14" ht="12">
      <c r="A85" s="36" t="s">
        <v>9</v>
      </c>
      <c r="B85" s="36">
        <v>1238</v>
      </c>
      <c r="C85" s="36" t="s">
        <v>621</v>
      </c>
      <c r="D85" s="36" t="s">
        <v>620</v>
      </c>
      <c r="E85" s="27"/>
      <c r="G85" s="22">
        <f>ROUND(SUMIF('PDA Segment Details'!D$7:D$261,PDA!$D85,'PDA Segment Details'!K$7:K$261),-1)</f>
        <v>3190</v>
      </c>
      <c r="H85" s="22">
        <f>ROUND(SUMIF('PDA Segment Details'!D$7:D$261,PDA!$D85,'PDA Segment Details'!L$7:L$261),-1)</f>
        <v>5160</v>
      </c>
      <c r="I85" s="22">
        <f>ROUND(SUMIF('PDA Segment Details'!D$7:D$261,PDA!$D85,'PDA Segment Details'!M$7:M$261),-1)</f>
        <v>1970</v>
      </c>
      <c r="K85" s="22">
        <f>ROUND(SUMIF('PDA Segment Details'!D$7:D$261,PDA!$D85,'PDA Segment Details'!O$7:O$261),-1)</f>
        <v>360</v>
      </c>
      <c r="L85" s="22">
        <f>ROUND(SUMIF('PDA Segment Details'!D$7:D$261,PDA!$D85,'PDA Segment Details'!P$7:P$261),-1)</f>
        <v>930</v>
      </c>
      <c r="M85" s="22">
        <f>ROUND(SUMIF('PDA Segment Details'!D$7:D$261,PDA!$D85,'PDA Segment Details'!Q$7:Q$261),-1)</f>
        <v>680</v>
      </c>
      <c r="N85" s="22">
        <f>ROUND(SUMIF('PDA Segment Details'!D$7:D$261,PDA!$D85,'PDA Segment Details'!R$7:R$261),-1)</f>
        <v>0</v>
      </c>
    </row>
    <row r="86" spans="1:5" ht="12">
      <c r="A86" s="36"/>
      <c r="B86" s="36"/>
      <c r="C86" s="36"/>
      <c r="D86" s="36"/>
      <c r="E86" s="27"/>
    </row>
    <row r="87" spans="1:14" ht="12">
      <c r="A87" s="36" t="s">
        <v>11</v>
      </c>
      <c r="B87" s="36">
        <v>1301</v>
      </c>
      <c r="C87" s="36" t="s">
        <v>306</v>
      </c>
      <c r="D87" s="36" t="s">
        <v>307</v>
      </c>
      <c r="E87" s="27" t="s">
        <v>63</v>
      </c>
      <c r="G87" s="22">
        <f>ROUND(SUMIF('PDA Segment Details'!D$7:D$261,PDA!$D87,'PDA Segment Details'!K$7:K$261),-1)</f>
        <v>2260</v>
      </c>
      <c r="H87" s="22">
        <f>ROUND(SUMIF('PDA Segment Details'!D$7:D$261,PDA!$D87,'PDA Segment Details'!L$7:L$261),-1)</f>
        <v>2960</v>
      </c>
      <c r="I87" s="22">
        <f>ROUND(SUMIF('PDA Segment Details'!D$7:D$261,PDA!$D87,'PDA Segment Details'!M$7:M$261),-1)</f>
        <v>700</v>
      </c>
      <c r="K87" s="22">
        <f>ROUND(SUMIF('PDA Segment Details'!D$7:D$261,PDA!$D87,'PDA Segment Details'!O$7:O$261),-1)</f>
        <v>70</v>
      </c>
      <c r="L87" s="22">
        <f>ROUND(SUMIF('PDA Segment Details'!D$7:D$261,PDA!$D87,'PDA Segment Details'!P$7:P$261),-1)</f>
        <v>190</v>
      </c>
      <c r="M87" s="22">
        <f>ROUND(SUMIF('PDA Segment Details'!D$7:D$261,PDA!$D87,'PDA Segment Details'!Q$7:Q$261),-1)</f>
        <v>270</v>
      </c>
      <c r="N87" s="22">
        <f>ROUND(SUMIF('PDA Segment Details'!D$7:D$261,PDA!$D87,'PDA Segment Details'!R$7:R$261),-1)</f>
        <v>170</v>
      </c>
    </row>
    <row r="88" spans="1:14" ht="12">
      <c r="A88" s="36" t="s">
        <v>11</v>
      </c>
      <c r="B88" s="36">
        <v>1303</v>
      </c>
      <c r="C88" s="36" t="s">
        <v>309</v>
      </c>
      <c r="D88" s="36" t="s">
        <v>310</v>
      </c>
      <c r="E88" s="36" t="s">
        <v>60</v>
      </c>
      <c r="G88" s="22">
        <f>ROUND(SUMIF('PDA Segment Details'!D$7:D$261,PDA!$D88,'PDA Segment Details'!K$7:K$261),-1)</f>
        <v>8250</v>
      </c>
      <c r="H88" s="22">
        <f>ROUND(SUMIF('PDA Segment Details'!D$7:D$261,PDA!$D88,'PDA Segment Details'!L$7:L$261),-1)</f>
        <v>10480</v>
      </c>
      <c r="I88" s="22">
        <f>ROUND(SUMIF('PDA Segment Details'!D$7:D$261,PDA!$D88,'PDA Segment Details'!M$7:M$261),-1)</f>
        <v>2230</v>
      </c>
      <c r="K88" s="22">
        <f>ROUND(SUMIF('PDA Segment Details'!D$7:D$261,PDA!$D88,'PDA Segment Details'!O$7:O$261),-1)</f>
        <v>400</v>
      </c>
      <c r="L88" s="22">
        <f>ROUND(SUMIF('PDA Segment Details'!D$7:D$261,PDA!$D88,'PDA Segment Details'!P$7:P$261),-1)</f>
        <v>510</v>
      </c>
      <c r="M88" s="22">
        <f>ROUND(SUMIF('PDA Segment Details'!D$7:D$261,PDA!$D88,'PDA Segment Details'!Q$7:Q$261),-1)</f>
        <v>1510</v>
      </c>
      <c r="N88" s="22">
        <f>ROUND(SUMIF('PDA Segment Details'!D$7:D$261,PDA!$D88,'PDA Segment Details'!R$7:R$261),-1)</f>
        <v>-190</v>
      </c>
    </row>
    <row r="89" spans="1:14" ht="12">
      <c r="A89" s="36" t="s">
        <v>11</v>
      </c>
      <c r="B89" s="36">
        <v>1304</v>
      </c>
      <c r="C89" s="36" t="s">
        <v>311</v>
      </c>
      <c r="D89" s="36" t="s">
        <v>312</v>
      </c>
      <c r="E89" s="36" t="s">
        <v>60</v>
      </c>
      <c r="G89" s="22">
        <f>ROUND(SUMIF('PDA Segment Details'!D$7:D$261,PDA!$D89,'PDA Segment Details'!K$7:K$261),-1)</f>
        <v>5660</v>
      </c>
      <c r="H89" s="22">
        <f>ROUND(SUMIF('PDA Segment Details'!D$7:D$261,PDA!$D89,'PDA Segment Details'!L$7:L$261),-1)</f>
        <v>6860</v>
      </c>
      <c r="I89" s="22">
        <f>ROUND(SUMIF('PDA Segment Details'!D$7:D$261,PDA!$D89,'PDA Segment Details'!M$7:M$261),-1)</f>
        <v>1200</v>
      </c>
      <c r="K89" s="22">
        <f>ROUND(SUMIF('PDA Segment Details'!D$7:D$261,PDA!$D89,'PDA Segment Details'!O$7:O$261),-1)</f>
        <v>250</v>
      </c>
      <c r="L89" s="22">
        <f>ROUND(SUMIF('PDA Segment Details'!D$7:D$261,PDA!$D89,'PDA Segment Details'!P$7:P$261),-1)</f>
        <v>380</v>
      </c>
      <c r="M89" s="22">
        <f>ROUND(SUMIF('PDA Segment Details'!D$7:D$261,PDA!$D89,'PDA Segment Details'!Q$7:Q$261),-1)</f>
        <v>380</v>
      </c>
      <c r="N89" s="22">
        <f>ROUND(SUMIF('PDA Segment Details'!D$7:D$261,PDA!$D89,'PDA Segment Details'!R$7:R$261),-1)</f>
        <v>190</v>
      </c>
    </row>
    <row r="90" spans="1:5" ht="12">
      <c r="A90" s="36"/>
      <c r="B90" s="36"/>
      <c r="C90" s="36"/>
      <c r="D90" s="36"/>
      <c r="E90" s="36"/>
    </row>
    <row r="91" spans="1:14" ht="12">
      <c r="A91" s="36" t="s">
        <v>13</v>
      </c>
      <c r="B91" s="36">
        <v>1401</v>
      </c>
      <c r="C91" s="36" t="s">
        <v>313</v>
      </c>
      <c r="D91" s="36" t="s">
        <v>314</v>
      </c>
      <c r="E91" s="36" t="s">
        <v>64</v>
      </c>
      <c r="G91" s="22">
        <f>ROUND(SUMIF('PDA Segment Details'!D$7:D$261,PDA!$D91,'PDA Segment Details'!K$7:K$261),-1)</f>
        <v>1280</v>
      </c>
      <c r="H91" s="22">
        <f>ROUND(SUMIF('PDA Segment Details'!D$7:D$261,PDA!$D91,'PDA Segment Details'!L$7:L$261),-1)</f>
        <v>2100</v>
      </c>
      <c r="I91" s="22">
        <f>ROUND(SUMIF('PDA Segment Details'!D$7:D$261,PDA!$D91,'PDA Segment Details'!M$7:M$261),-1)</f>
        <v>810</v>
      </c>
      <c r="K91" s="22">
        <f>ROUND(SUMIF('PDA Segment Details'!D$7:D$261,PDA!$D91,'PDA Segment Details'!O$7:O$261),-1)</f>
        <v>220</v>
      </c>
      <c r="L91" s="22">
        <f>ROUND(SUMIF('PDA Segment Details'!D$7:D$261,PDA!$D91,'PDA Segment Details'!P$7:P$261),-1)</f>
        <v>550</v>
      </c>
      <c r="M91" s="22">
        <f>ROUND(SUMIF('PDA Segment Details'!D$7:D$261,PDA!$D91,'PDA Segment Details'!Q$7:Q$261),-1)</f>
        <v>40</v>
      </c>
      <c r="N91" s="22">
        <f>ROUND(SUMIF('PDA Segment Details'!D$7:D$261,PDA!$D91,'PDA Segment Details'!R$7:R$261),-1)</f>
        <v>0</v>
      </c>
    </row>
    <row r="92" spans="1:14" ht="12">
      <c r="A92" s="36" t="s">
        <v>13</v>
      </c>
      <c r="B92" s="36">
        <v>1402</v>
      </c>
      <c r="C92" s="36" t="s">
        <v>315</v>
      </c>
      <c r="D92" s="36" t="s">
        <v>316</v>
      </c>
      <c r="E92" s="36" t="s">
        <v>13</v>
      </c>
      <c r="G92" s="22">
        <f>ROUND(SUMIF('PDA Segment Details'!D$7:D$261,PDA!$D92,'PDA Segment Details'!K$7:K$261),-1)</f>
        <v>9870</v>
      </c>
      <c r="H92" s="22">
        <f>ROUND(SUMIF('PDA Segment Details'!D$7:D$261,PDA!$D92,'PDA Segment Details'!L$7:L$261),-1)</f>
        <v>11620</v>
      </c>
      <c r="I92" s="22">
        <f>ROUND(SUMIF('PDA Segment Details'!D$7:D$261,PDA!$D92,'PDA Segment Details'!M$7:M$261),-1)</f>
        <v>1750</v>
      </c>
      <c r="K92" s="22">
        <f>ROUND(SUMIF('PDA Segment Details'!D$7:D$261,PDA!$D92,'PDA Segment Details'!O$7:O$261),-1)</f>
        <v>1050</v>
      </c>
      <c r="L92" s="22">
        <f>ROUND(SUMIF('PDA Segment Details'!D$7:D$261,PDA!$D92,'PDA Segment Details'!P$7:P$261),-1)</f>
        <v>180</v>
      </c>
      <c r="M92" s="22">
        <f>ROUND(SUMIF('PDA Segment Details'!D$7:D$261,PDA!$D92,'PDA Segment Details'!Q$7:Q$261),-1)</f>
        <v>880</v>
      </c>
      <c r="N92" s="22">
        <f>ROUND(SUMIF('PDA Segment Details'!D$7:D$261,PDA!$D92,'PDA Segment Details'!R$7:R$261),-1)</f>
        <v>-350</v>
      </c>
    </row>
    <row r="93" spans="1:14" ht="12">
      <c r="A93" s="36" t="s">
        <v>13</v>
      </c>
      <c r="B93" s="36">
        <v>1403</v>
      </c>
      <c r="C93" s="36" t="s">
        <v>317</v>
      </c>
      <c r="D93" s="36" t="s">
        <v>318</v>
      </c>
      <c r="E93" s="36" t="s">
        <v>13</v>
      </c>
      <c r="G93" s="22">
        <f>ROUND(SUMIF('PDA Segment Details'!D$7:D$261,PDA!$D93,'PDA Segment Details'!K$7:K$261),-1)</f>
        <v>1080</v>
      </c>
      <c r="H93" s="22">
        <f>ROUND(SUMIF('PDA Segment Details'!D$7:D$261,PDA!$D93,'PDA Segment Details'!L$7:L$261),-1)</f>
        <v>1950</v>
      </c>
      <c r="I93" s="22">
        <f>ROUND(SUMIF('PDA Segment Details'!D$7:D$261,PDA!$D93,'PDA Segment Details'!M$7:M$261),-1)</f>
        <v>870</v>
      </c>
      <c r="K93" s="22">
        <f>ROUND(SUMIF('PDA Segment Details'!D$7:D$261,PDA!$D93,'PDA Segment Details'!O$7:O$261),-1)</f>
        <v>310</v>
      </c>
      <c r="L93" s="22">
        <f>ROUND(SUMIF('PDA Segment Details'!D$7:D$261,PDA!$D93,'PDA Segment Details'!P$7:P$261),-1)</f>
        <v>160</v>
      </c>
      <c r="M93" s="22">
        <f>ROUND(SUMIF('PDA Segment Details'!D$7:D$261,PDA!$D93,'PDA Segment Details'!Q$7:Q$261),-1)</f>
        <v>40</v>
      </c>
      <c r="N93" s="22">
        <f>ROUND(SUMIF('PDA Segment Details'!D$7:D$261,PDA!$D93,'PDA Segment Details'!R$7:R$261),-1)</f>
        <v>350</v>
      </c>
    </row>
    <row r="94" spans="1:5" ht="12">
      <c r="A94" s="36"/>
      <c r="B94" s="36"/>
      <c r="C94" s="36"/>
      <c r="D94" s="36"/>
      <c r="E94" s="36"/>
    </row>
    <row r="95" spans="1:5" ht="12">
      <c r="A95" s="36"/>
      <c r="B95" s="36"/>
      <c r="C95" s="36"/>
      <c r="D95" s="28"/>
      <c r="E95" s="28"/>
    </row>
    <row r="96" spans="7:11" ht="12.75">
      <c r="G96" s="26" t="s">
        <v>0</v>
      </c>
      <c r="K96" s="26" t="s">
        <v>121</v>
      </c>
    </row>
    <row r="97" spans="1:14" ht="12.75">
      <c r="A97" s="29" t="s">
        <v>6</v>
      </c>
      <c r="B97" s="29" t="s">
        <v>127</v>
      </c>
      <c r="C97" s="29" t="s">
        <v>128</v>
      </c>
      <c r="D97" s="29" t="s">
        <v>129</v>
      </c>
      <c r="E97" s="30" t="s">
        <v>4</v>
      </c>
      <c r="G97" s="30">
        <v>2010</v>
      </c>
      <c r="H97" s="30">
        <v>2040</v>
      </c>
      <c r="I97" s="30" t="s">
        <v>3</v>
      </c>
      <c r="J97" s="34"/>
      <c r="K97" s="30" t="s">
        <v>134</v>
      </c>
      <c r="L97" s="30" t="s">
        <v>135</v>
      </c>
      <c r="M97" s="30" t="s">
        <v>136</v>
      </c>
      <c r="N97" s="30" t="s">
        <v>137</v>
      </c>
    </row>
    <row r="98" spans="1:5" ht="12">
      <c r="A98" s="36"/>
      <c r="B98" s="36"/>
      <c r="C98" s="36"/>
      <c r="D98" s="36"/>
      <c r="E98" s="36"/>
    </row>
    <row r="99" spans="1:14" ht="12">
      <c r="A99" s="36" t="s">
        <v>15</v>
      </c>
      <c r="B99" s="36">
        <v>1501</v>
      </c>
      <c r="C99" s="36" t="s">
        <v>319</v>
      </c>
      <c r="D99" s="36" t="s">
        <v>320</v>
      </c>
      <c r="E99" s="36" t="s">
        <v>15</v>
      </c>
      <c r="G99" s="22">
        <f>ROUND(SUMIF('PDA Segment Details'!D$7:D$261,PDA!$D99,'PDA Segment Details'!K$7:K$261),-1)</f>
        <v>19590</v>
      </c>
      <c r="H99" s="22">
        <f>ROUND(SUMIF('PDA Segment Details'!D$7:D$261,PDA!$D99,'PDA Segment Details'!L$7:L$261),-1)</f>
        <v>29260</v>
      </c>
      <c r="I99" s="22">
        <f>ROUND(SUMIF('PDA Segment Details'!D$7:D$261,PDA!$D99,'PDA Segment Details'!M$7:M$261),-1)</f>
        <v>9660</v>
      </c>
      <c r="K99" s="22">
        <f>ROUND(SUMIF('PDA Segment Details'!D$7:D$261,PDA!$D99,'PDA Segment Details'!O$7:O$261),-1)</f>
        <v>2300</v>
      </c>
      <c r="L99" s="22">
        <f>ROUND(SUMIF('PDA Segment Details'!D$7:D$261,PDA!$D99,'PDA Segment Details'!P$7:P$261),-1)</f>
        <v>4080</v>
      </c>
      <c r="M99" s="22">
        <f>ROUND(SUMIF('PDA Segment Details'!D$7:D$261,PDA!$D99,'PDA Segment Details'!Q$7:Q$261),-1)</f>
        <v>2780</v>
      </c>
      <c r="N99" s="22">
        <f>ROUND(SUMIF('PDA Segment Details'!D$7:D$261,PDA!$D99,'PDA Segment Details'!R$7:R$261),-1)</f>
        <v>500</v>
      </c>
    </row>
    <row r="100" spans="1:14" ht="12">
      <c r="A100" s="36" t="s">
        <v>15</v>
      </c>
      <c r="B100" s="36">
        <v>1502</v>
      </c>
      <c r="C100" s="36" t="s">
        <v>321</v>
      </c>
      <c r="D100" s="36" t="s">
        <v>322</v>
      </c>
      <c r="E100" s="36" t="s">
        <v>15</v>
      </c>
      <c r="G100" s="22">
        <f>ROUND(SUMIF('PDA Segment Details'!D$7:D$261,PDA!$D100,'PDA Segment Details'!K$7:K$261),-1)</f>
        <v>2690</v>
      </c>
      <c r="H100" s="22">
        <f>ROUND(SUMIF('PDA Segment Details'!D$7:D$261,PDA!$D100,'PDA Segment Details'!L$7:L$261),-1)</f>
        <v>3460</v>
      </c>
      <c r="I100" s="22">
        <f>ROUND(SUMIF('PDA Segment Details'!D$7:D$261,PDA!$D100,'PDA Segment Details'!M$7:M$261),-1)</f>
        <v>770</v>
      </c>
      <c r="K100" s="22">
        <f>ROUND(SUMIF('PDA Segment Details'!D$7:D$261,PDA!$D100,'PDA Segment Details'!O$7:O$261),-1)</f>
        <v>260</v>
      </c>
      <c r="L100" s="22">
        <f>ROUND(SUMIF('PDA Segment Details'!D$7:D$261,PDA!$D100,'PDA Segment Details'!P$7:P$261),-1)</f>
        <v>660</v>
      </c>
      <c r="M100" s="22">
        <f>ROUND(SUMIF('PDA Segment Details'!D$7:D$261,PDA!$D100,'PDA Segment Details'!Q$7:Q$261),-1)</f>
        <v>150</v>
      </c>
      <c r="N100" s="22">
        <f>ROUND(SUMIF('PDA Segment Details'!D$7:D$261,PDA!$D100,'PDA Segment Details'!R$7:R$261),-1)</f>
        <v>-300</v>
      </c>
    </row>
    <row r="101" spans="1:14" ht="12">
      <c r="A101" s="36" t="s">
        <v>15</v>
      </c>
      <c r="B101" s="36">
        <v>1503</v>
      </c>
      <c r="C101" s="36" t="s">
        <v>323</v>
      </c>
      <c r="D101" s="36" t="s">
        <v>324</v>
      </c>
      <c r="E101" s="36" t="s">
        <v>15</v>
      </c>
      <c r="G101" s="22">
        <f>ROUND(SUMIF('PDA Segment Details'!D$7:D$261,PDA!$D101,'PDA Segment Details'!K$7:K$261),-1)</f>
        <v>315570</v>
      </c>
      <c r="H101" s="22">
        <f>ROUND(SUMIF('PDA Segment Details'!D$7:D$261,PDA!$D101,'PDA Segment Details'!L$7:L$261),-1)</f>
        <v>368140</v>
      </c>
      <c r="I101" s="22">
        <f>ROUND(SUMIF('PDA Segment Details'!D$7:D$261,PDA!$D101,'PDA Segment Details'!M$7:M$261),-1)</f>
        <v>52580</v>
      </c>
      <c r="K101" s="22">
        <f>ROUND(SUMIF('PDA Segment Details'!D$7:D$261,PDA!$D101,'PDA Segment Details'!O$7:O$261),-1)</f>
        <v>20410</v>
      </c>
      <c r="L101" s="22">
        <f>ROUND(SUMIF('PDA Segment Details'!D$7:D$261,PDA!$D101,'PDA Segment Details'!P$7:P$261),-1)</f>
        <v>11470</v>
      </c>
      <c r="M101" s="22">
        <f>ROUND(SUMIF('PDA Segment Details'!D$7:D$261,PDA!$D101,'PDA Segment Details'!Q$7:Q$261),-1)</f>
        <v>70990</v>
      </c>
      <c r="N101" s="22">
        <f>ROUND(SUMIF('PDA Segment Details'!D$7:D$261,PDA!$D101,'PDA Segment Details'!R$7:R$261),-1)</f>
        <v>-50300</v>
      </c>
    </row>
    <row r="102" spans="1:14" ht="12">
      <c r="A102" s="36" t="s">
        <v>15</v>
      </c>
      <c r="B102" s="36">
        <v>1504</v>
      </c>
      <c r="C102" s="36" t="s">
        <v>325</v>
      </c>
      <c r="D102" s="36" t="s">
        <v>326</v>
      </c>
      <c r="E102" s="36" t="s">
        <v>15</v>
      </c>
      <c r="G102" s="22">
        <f>ROUND(SUMIF('PDA Segment Details'!D$7:D$261,PDA!$D102,'PDA Segment Details'!K$7:K$261),-1)</f>
        <v>61070</v>
      </c>
      <c r="H102" s="22">
        <f>ROUND(SUMIF('PDA Segment Details'!D$7:D$261,PDA!$D102,'PDA Segment Details'!L$7:L$261),-1)</f>
        <v>70890</v>
      </c>
      <c r="I102" s="22">
        <f>ROUND(SUMIF('PDA Segment Details'!D$7:D$261,PDA!$D102,'PDA Segment Details'!M$7:M$261),-1)</f>
        <v>9820</v>
      </c>
      <c r="K102" s="22">
        <f>ROUND(SUMIF('PDA Segment Details'!D$7:D$261,PDA!$D102,'PDA Segment Details'!O$7:O$261),-1)</f>
        <v>6270</v>
      </c>
      <c r="L102" s="22">
        <f>ROUND(SUMIF('PDA Segment Details'!D$7:D$261,PDA!$D102,'PDA Segment Details'!P$7:P$261),-1)</f>
        <v>4390</v>
      </c>
      <c r="M102" s="22">
        <f>ROUND(SUMIF('PDA Segment Details'!D$7:D$261,PDA!$D102,'PDA Segment Details'!Q$7:Q$261),-1)</f>
        <v>9150</v>
      </c>
      <c r="N102" s="22">
        <f>ROUND(SUMIF('PDA Segment Details'!D$7:D$261,PDA!$D102,'PDA Segment Details'!R$7:R$261),-1)</f>
        <v>-10000</v>
      </c>
    </row>
    <row r="103" spans="1:14" ht="12">
      <c r="A103" s="36" t="s">
        <v>15</v>
      </c>
      <c r="B103" s="36">
        <v>1505</v>
      </c>
      <c r="C103" s="36" t="s">
        <v>327</v>
      </c>
      <c r="D103" s="36" t="s">
        <v>328</v>
      </c>
      <c r="E103" s="36" t="s">
        <v>15</v>
      </c>
      <c r="G103" s="22">
        <f>ROUND(SUMIF('PDA Segment Details'!D$7:D$261,PDA!$D103,'PDA Segment Details'!K$7:K$261),-1)</f>
        <v>2770</v>
      </c>
      <c r="H103" s="22">
        <f>ROUND(SUMIF('PDA Segment Details'!D$7:D$261,PDA!$D103,'PDA Segment Details'!L$7:L$261),-1)</f>
        <v>27200</v>
      </c>
      <c r="I103" s="22">
        <f>ROUND(SUMIF('PDA Segment Details'!D$7:D$261,PDA!$D103,'PDA Segment Details'!M$7:M$261),-1)</f>
        <v>24430</v>
      </c>
      <c r="K103" s="22">
        <f>ROUND(SUMIF('PDA Segment Details'!D$7:D$261,PDA!$D103,'PDA Segment Details'!O$7:O$261),-1)</f>
        <v>220</v>
      </c>
      <c r="L103" s="22">
        <f>ROUND(SUMIF('PDA Segment Details'!D$7:D$261,PDA!$D103,'PDA Segment Details'!P$7:P$261),-1)</f>
        <v>1230</v>
      </c>
      <c r="M103" s="22">
        <f>ROUND(SUMIF('PDA Segment Details'!D$7:D$261,PDA!$D103,'PDA Segment Details'!Q$7:Q$261),-1)</f>
        <v>480</v>
      </c>
      <c r="N103" s="22">
        <f>ROUND(SUMIF('PDA Segment Details'!D$7:D$261,PDA!$D103,'PDA Segment Details'!R$7:R$261),-1)</f>
        <v>22500</v>
      </c>
    </row>
    <row r="104" spans="1:14" ht="12">
      <c r="A104" s="36" t="s">
        <v>15</v>
      </c>
      <c r="B104" s="36">
        <v>1506</v>
      </c>
      <c r="C104" s="36" t="s">
        <v>329</v>
      </c>
      <c r="D104" s="36" t="s">
        <v>330</v>
      </c>
      <c r="E104" s="36" t="s">
        <v>15</v>
      </c>
      <c r="G104" s="22">
        <f>ROUND(SUMIF('PDA Segment Details'!D$7:D$261,PDA!$D104,'PDA Segment Details'!K$7:K$261),-1)</f>
        <v>5430</v>
      </c>
      <c r="H104" s="22">
        <f>ROUND(SUMIF('PDA Segment Details'!D$7:D$261,PDA!$D104,'PDA Segment Details'!L$7:L$261),-1)</f>
        <v>24400</v>
      </c>
      <c r="I104" s="22">
        <f>ROUND(SUMIF('PDA Segment Details'!D$7:D$261,PDA!$D104,'PDA Segment Details'!M$7:M$261),-1)</f>
        <v>18970</v>
      </c>
      <c r="K104" s="22">
        <f>ROUND(SUMIF('PDA Segment Details'!D$7:D$261,PDA!$D104,'PDA Segment Details'!O$7:O$261),-1)</f>
        <v>360</v>
      </c>
      <c r="L104" s="22">
        <f>ROUND(SUMIF('PDA Segment Details'!D$7:D$261,PDA!$D104,'PDA Segment Details'!P$7:P$261),-1)</f>
        <v>650</v>
      </c>
      <c r="M104" s="22">
        <f>ROUND(SUMIF('PDA Segment Details'!D$7:D$261,PDA!$D104,'PDA Segment Details'!Q$7:Q$261),-1)</f>
        <v>460</v>
      </c>
      <c r="N104" s="22">
        <f>ROUND(SUMIF('PDA Segment Details'!D$7:D$261,PDA!$D104,'PDA Segment Details'!R$7:R$261),-1)</f>
        <v>17500</v>
      </c>
    </row>
    <row r="105" spans="1:14" ht="12">
      <c r="A105" s="36" t="s">
        <v>15</v>
      </c>
      <c r="B105" s="36">
        <v>1507</v>
      </c>
      <c r="C105" s="36" t="s">
        <v>331</v>
      </c>
      <c r="D105" s="36" t="s">
        <v>332</v>
      </c>
      <c r="E105" s="36" t="s">
        <v>15</v>
      </c>
      <c r="G105" s="22">
        <f>ROUND(SUMIF('PDA Segment Details'!D$7:D$261,PDA!$D105,'PDA Segment Details'!K$7:K$261),-1)</f>
        <v>7950</v>
      </c>
      <c r="H105" s="22">
        <f>ROUND(SUMIF('PDA Segment Details'!D$7:D$261,PDA!$D105,'PDA Segment Details'!L$7:L$261),-1)</f>
        <v>37660</v>
      </c>
      <c r="I105" s="22">
        <f>ROUND(SUMIF('PDA Segment Details'!D$7:D$261,PDA!$D105,'PDA Segment Details'!M$7:M$261),-1)</f>
        <v>29710</v>
      </c>
      <c r="K105" s="22">
        <f>ROUND(SUMIF('PDA Segment Details'!D$7:D$261,PDA!$D105,'PDA Segment Details'!O$7:O$261),-1)</f>
        <v>180</v>
      </c>
      <c r="L105" s="22">
        <f>ROUND(SUMIF('PDA Segment Details'!D$7:D$261,PDA!$D105,'PDA Segment Details'!P$7:P$261),-1)</f>
        <v>1730</v>
      </c>
      <c r="M105" s="22">
        <f>ROUND(SUMIF('PDA Segment Details'!D$7:D$261,PDA!$D105,'PDA Segment Details'!Q$7:Q$261),-1)</f>
        <v>2800</v>
      </c>
      <c r="N105" s="22">
        <f>ROUND(SUMIF('PDA Segment Details'!D$7:D$261,PDA!$D105,'PDA Segment Details'!R$7:R$261),-1)</f>
        <v>25000</v>
      </c>
    </row>
    <row r="106" spans="1:14" ht="12">
      <c r="A106" s="36" t="s">
        <v>15</v>
      </c>
      <c r="B106" s="36">
        <v>1508</v>
      </c>
      <c r="C106" s="36" t="s">
        <v>333</v>
      </c>
      <c r="D106" s="36" t="s">
        <v>334</v>
      </c>
      <c r="E106" s="36" t="s">
        <v>15</v>
      </c>
      <c r="G106" s="22">
        <f>ROUND(SUMIF('PDA Segment Details'!D$7:D$261,PDA!$D106,'PDA Segment Details'!K$7:K$261),-1)</f>
        <v>260</v>
      </c>
      <c r="H106" s="22">
        <f>ROUND(SUMIF('PDA Segment Details'!D$7:D$261,PDA!$D106,'PDA Segment Details'!L$7:L$261),-1)</f>
        <v>3010</v>
      </c>
      <c r="I106" s="22">
        <f>ROUND(SUMIF('PDA Segment Details'!D$7:D$261,PDA!$D106,'PDA Segment Details'!M$7:M$261),-1)</f>
        <v>2750</v>
      </c>
      <c r="K106" s="22">
        <f>ROUND(SUMIF('PDA Segment Details'!D$7:D$261,PDA!$D106,'PDA Segment Details'!O$7:O$261),-1)</f>
        <v>20</v>
      </c>
      <c r="L106" s="22">
        <f>ROUND(SUMIF('PDA Segment Details'!D$7:D$261,PDA!$D106,'PDA Segment Details'!P$7:P$261),-1)</f>
        <v>2590</v>
      </c>
      <c r="M106" s="22">
        <f>ROUND(SUMIF('PDA Segment Details'!D$7:D$261,PDA!$D106,'PDA Segment Details'!Q$7:Q$261),-1)</f>
        <v>40</v>
      </c>
      <c r="N106" s="22">
        <f>ROUND(SUMIF('PDA Segment Details'!D$7:D$261,PDA!$D106,'PDA Segment Details'!R$7:R$261),-1)</f>
        <v>100</v>
      </c>
    </row>
    <row r="107" spans="1:14" ht="12">
      <c r="A107" s="39" t="s">
        <v>15</v>
      </c>
      <c r="B107" s="39">
        <v>1509</v>
      </c>
      <c r="C107" s="39" t="s">
        <v>335</v>
      </c>
      <c r="D107" s="39" t="s">
        <v>336</v>
      </c>
      <c r="E107" s="39" t="s">
        <v>15</v>
      </c>
      <c r="G107" s="22">
        <f>ROUND(SUMIF('PDA Segment Details'!D$7:D$261,PDA!$D107,'PDA Segment Details'!K$7:K$261),-1)</f>
        <v>1720</v>
      </c>
      <c r="H107" s="22">
        <f>ROUND(SUMIF('PDA Segment Details'!D$7:D$261,PDA!$D107,'PDA Segment Details'!L$7:L$261),-1)</f>
        <v>2580</v>
      </c>
      <c r="I107" s="22">
        <f>ROUND(SUMIF('PDA Segment Details'!D$7:D$261,PDA!$D107,'PDA Segment Details'!M$7:M$261),-1)</f>
        <v>860</v>
      </c>
      <c r="K107" s="22">
        <f>ROUND(SUMIF('PDA Segment Details'!D$7:D$261,PDA!$D107,'PDA Segment Details'!O$7:O$261),-1)</f>
        <v>60</v>
      </c>
      <c r="L107" s="22">
        <f>ROUND(SUMIF('PDA Segment Details'!D$7:D$261,PDA!$D107,'PDA Segment Details'!P$7:P$261),-1)</f>
        <v>1880</v>
      </c>
      <c r="M107" s="22">
        <f>ROUND(SUMIF('PDA Segment Details'!D$7:D$261,PDA!$D107,'PDA Segment Details'!Q$7:Q$261),-1)</f>
        <v>420</v>
      </c>
      <c r="N107" s="22">
        <f>ROUND(SUMIF('PDA Segment Details'!D$7:D$261,PDA!$D107,'PDA Segment Details'!R$7:R$261),-1)</f>
        <v>-1500</v>
      </c>
    </row>
    <row r="108" spans="1:14" ht="12">
      <c r="A108" s="39" t="s">
        <v>15</v>
      </c>
      <c r="B108" s="39">
        <v>1510</v>
      </c>
      <c r="C108" s="39" t="s">
        <v>337</v>
      </c>
      <c r="D108" s="39" t="s">
        <v>338</v>
      </c>
      <c r="E108" s="36" t="s">
        <v>15</v>
      </c>
      <c r="G108" s="22">
        <f>ROUND(SUMIF('PDA Segment Details'!D$7:D$261,PDA!$D108,'PDA Segment Details'!K$7:K$261),-1)</f>
        <v>9980</v>
      </c>
      <c r="H108" s="22">
        <f>ROUND(SUMIF('PDA Segment Details'!D$7:D$261,PDA!$D108,'PDA Segment Details'!L$7:L$261),-1)</f>
        <v>13570</v>
      </c>
      <c r="I108" s="22">
        <f>ROUND(SUMIF('PDA Segment Details'!D$7:D$261,PDA!$D108,'PDA Segment Details'!M$7:M$261),-1)</f>
        <v>3580</v>
      </c>
      <c r="K108" s="22">
        <f>ROUND(SUMIF('PDA Segment Details'!D$7:D$261,PDA!$D108,'PDA Segment Details'!O$7:O$261),-1)</f>
        <v>1610</v>
      </c>
      <c r="L108" s="22">
        <f>ROUND(SUMIF('PDA Segment Details'!D$7:D$261,PDA!$D108,'PDA Segment Details'!P$7:P$261),-1)</f>
        <v>2190</v>
      </c>
      <c r="M108" s="22">
        <f>ROUND(SUMIF('PDA Segment Details'!D$7:D$261,PDA!$D108,'PDA Segment Details'!Q$7:Q$261),-1)</f>
        <v>280</v>
      </c>
      <c r="N108" s="22">
        <f>ROUND(SUMIF('PDA Segment Details'!D$7:D$261,PDA!$D108,'PDA Segment Details'!R$7:R$261),-1)</f>
        <v>-500</v>
      </c>
    </row>
    <row r="109" spans="1:14" ht="12">
      <c r="A109" s="39" t="s">
        <v>15</v>
      </c>
      <c r="B109" s="39">
        <v>1511</v>
      </c>
      <c r="C109" s="39" t="s">
        <v>339</v>
      </c>
      <c r="D109" s="39" t="s">
        <v>340</v>
      </c>
      <c r="E109" s="36" t="s">
        <v>15</v>
      </c>
      <c r="G109" s="22">
        <f>ROUND(SUMIF('PDA Segment Details'!D$7:D$261,PDA!$D109,'PDA Segment Details'!K$7:K$261),-1)</f>
        <v>31850</v>
      </c>
      <c r="H109" s="22">
        <f>ROUND(SUMIF('PDA Segment Details'!D$7:D$261,PDA!$D109,'PDA Segment Details'!L$7:L$261),-1)</f>
        <v>34790</v>
      </c>
      <c r="I109" s="22">
        <f>ROUND(SUMIF('PDA Segment Details'!D$7:D$261,PDA!$D109,'PDA Segment Details'!M$7:M$261),-1)</f>
        <v>2940</v>
      </c>
      <c r="K109" s="22">
        <f>ROUND(SUMIF('PDA Segment Details'!D$7:D$261,PDA!$D109,'PDA Segment Details'!O$7:O$261),-1)</f>
        <v>3290</v>
      </c>
      <c r="L109" s="22">
        <f>ROUND(SUMIF('PDA Segment Details'!D$7:D$261,PDA!$D109,'PDA Segment Details'!P$7:P$261),-1)</f>
        <v>2310</v>
      </c>
      <c r="M109" s="22">
        <f>ROUND(SUMIF('PDA Segment Details'!D$7:D$261,PDA!$D109,'PDA Segment Details'!Q$7:Q$261),-1)</f>
        <v>2340</v>
      </c>
      <c r="N109" s="22">
        <f>ROUND(SUMIF('PDA Segment Details'!D$7:D$261,PDA!$D109,'PDA Segment Details'!R$7:R$261),-1)</f>
        <v>-5000</v>
      </c>
    </row>
    <row r="110" spans="1:14" ht="12">
      <c r="A110" s="39" t="s">
        <v>15</v>
      </c>
      <c r="B110" s="39">
        <v>1512</v>
      </c>
      <c r="C110" s="39" t="s">
        <v>341</v>
      </c>
      <c r="D110" s="39" t="s">
        <v>342</v>
      </c>
      <c r="E110" s="36" t="s">
        <v>15</v>
      </c>
      <c r="G110" s="22">
        <f>ROUND(SUMIF('PDA Segment Details'!D$7:D$261,PDA!$D110,'PDA Segment Details'!K$7:K$261),-1)</f>
        <v>12680</v>
      </c>
      <c r="H110" s="22">
        <f>ROUND(SUMIF('PDA Segment Details'!D$7:D$261,PDA!$D110,'PDA Segment Details'!L$7:L$261),-1)</f>
        <v>18760</v>
      </c>
      <c r="I110" s="22">
        <f>ROUND(SUMIF('PDA Segment Details'!D$7:D$261,PDA!$D110,'PDA Segment Details'!M$7:M$261),-1)</f>
        <v>6080</v>
      </c>
      <c r="K110" s="22">
        <f>ROUND(SUMIF('PDA Segment Details'!D$7:D$261,PDA!$D110,'PDA Segment Details'!O$7:O$261),-1)</f>
        <v>1800</v>
      </c>
      <c r="L110" s="22">
        <f>ROUND(SUMIF('PDA Segment Details'!D$7:D$261,PDA!$D110,'PDA Segment Details'!P$7:P$261),-1)</f>
        <v>550</v>
      </c>
      <c r="M110" s="22">
        <f>ROUND(SUMIF('PDA Segment Details'!D$7:D$261,PDA!$D110,'PDA Segment Details'!Q$7:Q$261),-1)</f>
        <v>1740</v>
      </c>
      <c r="N110" s="22">
        <f>ROUND(SUMIF('PDA Segment Details'!D$7:D$261,PDA!$D110,'PDA Segment Details'!R$7:R$261),-1)</f>
        <v>2000</v>
      </c>
    </row>
    <row r="111" spans="1:5" ht="12">
      <c r="A111" s="36"/>
      <c r="B111" s="36"/>
      <c r="C111" s="36"/>
      <c r="D111" s="39"/>
      <c r="E111" s="36"/>
    </row>
    <row r="112" spans="1:14" ht="12">
      <c r="A112" s="36" t="s">
        <v>17</v>
      </c>
      <c r="B112" s="36">
        <v>1601</v>
      </c>
      <c r="C112" s="36" t="s">
        <v>343</v>
      </c>
      <c r="D112" s="36" t="s">
        <v>344</v>
      </c>
      <c r="E112" s="36" t="s">
        <v>70</v>
      </c>
      <c r="G112" s="22">
        <f>ROUND(SUMIF('PDA Segment Details'!D$7:D$261,PDA!$D112,'PDA Segment Details'!K$7:K$261),-1)</f>
        <v>1260</v>
      </c>
      <c r="H112" s="22">
        <f>ROUND(SUMIF('PDA Segment Details'!D$7:D$261,PDA!$D112,'PDA Segment Details'!L$7:L$261),-1)</f>
        <v>2510</v>
      </c>
      <c r="I112" s="22">
        <f>ROUND(SUMIF('PDA Segment Details'!D$7:D$261,PDA!$D112,'PDA Segment Details'!M$7:M$261),-1)</f>
        <v>1260</v>
      </c>
      <c r="K112" s="22">
        <f>ROUND(SUMIF('PDA Segment Details'!D$7:D$261,PDA!$D112,'PDA Segment Details'!O$7:O$261),-1)</f>
        <v>100</v>
      </c>
      <c r="L112" s="22">
        <f>ROUND(SUMIF('PDA Segment Details'!D$7:D$261,PDA!$D112,'PDA Segment Details'!P$7:P$261),-1)</f>
        <v>320</v>
      </c>
      <c r="M112" s="22">
        <f>ROUND(SUMIF('PDA Segment Details'!D$7:D$261,PDA!$D112,'PDA Segment Details'!Q$7:Q$261),-1)</f>
        <v>330</v>
      </c>
      <c r="N112" s="22">
        <f>ROUND(SUMIF('PDA Segment Details'!D$7:D$261,PDA!$D112,'PDA Segment Details'!R$7:R$261),-1)</f>
        <v>500</v>
      </c>
    </row>
    <row r="113" spans="1:14" ht="12">
      <c r="A113" s="36" t="s">
        <v>17</v>
      </c>
      <c r="B113" s="36">
        <v>1602</v>
      </c>
      <c r="C113" s="36" t="s">
        <v>345</v>
      </c>
      <c r="D113" s="36" t="s">
        <v>346</v>
      </c>
      <c r="E113" s="36" t="s">
        <v>72</v>
      </c>
      <c r="G113" s="22">
        <f>ROUND(SUMIF('PDA Segment Details'!D$7:D$261,PDA!$D113,'PDA Segment Details'!K$7:K$261),-1)</f>
        <v>12480</v>
      </c>
      <c r="H113" s="22">
        <f>ROUND(SUMIF('PDA Segment Details'!D$7:D$261,PDA!$D113,'PDA Segment Details'!L$7:L$261),-1)</f>
        <v>18460</v>
      </c>
      <c r="I113" s="22">
        <f>ROUND(SUMIF('PDA Segment Details'!D$7:D$261,PDA!$D113,'PDA Segment Details'!M$7:M$261),-1)</f>
        <v>5980</v>
      </c>
      <c r="K113" s="22">
        <f>ROUND(SUMIF('PDA Segment Details'!D$7:D$261,PDA!$D113,'PDA Segment Details'!O$7:O$261),-1)</f>
        <v>1510</v>
      </c>
      <c r="L113" s="22">
        <f>ROUND(SUMIF('PDA Segment Details'!D$7:D$261,PDA!$D113,'PDA Segment Details'!P$7:P$261),-1)</f>
        <v>1220</v>
      </c>
      <c r="M113" s="22">
        <f>ROUND(SUMIF('PDA Segment Details'!D$7:D$261,PDA!$D113,'PDA Segment Details'!Q$7:Q$261),-1)</f>
        <v>1210</v>
      </c>
      <c r="N113" s="22">
        <f>ROUND(SUMIF('PDA Segment Details'!D$7:D$261,PDA!$D113,'PDA Segment Details'!R$7:R$261),-1)</f>
        <v>2040</v>
      </c>
    </row>
    <row r="114" spans="1:14" ht="12">
      <c r="A114" s="36" t="s">
        <v>17</v>
      </c>
      <c r="B114" s="36">
        <v>1603</v>
      </c>
      <c r="C114" s="36" t="s">
        <v>625</v>
      </c>
      <c r="D114" s="36" t="s">
        <v>624</v>
      </c>
      <c r="E114" s="36"/>
      <c r="G114" s="22">
        <f>ROUND(SUMIF('PDA Segment Details'!D$7:D$261,PDA!$D114,'PDA Segment Details'!K$7:K$261),-1)</f>
        <v>40930</v>
      </c>
      <c r="H114" s="22">
        <f>ROUND(SUMIF('PDA Segment Details'!D$7:D$261,PDA!$D114,'PDA Segment Details'!L$7:L$261),-1)</f>
        <v>51680</v>
      </c>
      <c r="I114" s="22">
        <f>ROUND(SUMIF('PDA Segment Details'!D$7:D$261,PDA!$D114,'PDA Segment Details'!M$7:M$261),-1)</f>
        <v>10760</v>
      </c>
      <c r="K114" s="22">
        <f>ROUND(SUMIF('PDA Segment Details'!D$7:D$261,PDA!$D114,'PDA Segment Details'!O$7:O$261),-1)</f>
        <v>4070</v>
      </c>
      <c r="L114" s="22">
        <f>ROUND(SUMIF('PDA Segment Details'!D$7:D$261,PDA!$D114,'PDA Segment Details'!P$7:P$261),-1)</f>
        <v>4150</v>
      </c>
      <c r="M114" s="22">
        <f>ROUND(SUMIF('PDA Segment Details'!D$7:D$261,PDA!$D114,'PDA Segment Details'!Q$7:Q$261),-1)</f>
        <v>5820</v>
      </c>
      <c r="N114" s="22">
        <f>ROUND(SUMIF('PDA Segment Details'!D$7:D$261,PDA!$D114,'PDA Segment Details'!R$7:R$261),-1)</f>
        <v>-3280</v>
      </c>
    </row>
    <row r="115" spans="1:14" ht="12">
      <c r="A115" s="36" t="s">
        <v>17</v>
      </c>
      <c r="B115" s="36">
        <v>1615</v>
      </c>
      <c r="C115" s="36" t="s">
        <v>359</v>
      </c>
      <c r="D115" s="36" t="s">
        <v>360</v>
      </c>
      <c r="E115" s="36" t="s">
        <v>74</v>
      </c>
      <c r="G115" s="22">
        <f>ROUND(SUMIF('PDA Segment Details'!D$7:D$261,PDA!$D115,'PDA Segment Details'!K$7:K$261),-1)</f>
        <v>3790</v>
      </c>
      <c r="H115" s="22">
        <f>ROUND(SUMIF('PDA Segment Details'!D$7:D$261,PDA!$D115,'PDA Segment Details'!L$7:L$261),-1)</f>
        <v>5240</v>
      </c>
      <c r="I115" s="22">
        <f>ROUND(SUMIF('PDA Segment Details'!D$7:D$261,PDA!$D115,'PDA Segment Details'!M$7:M$261),-1)</f>
        <v>1450</v>
      </c>
      <c r="K115" s="22">
        <f>ROUND(SUMIF('PDA Segment Details'!D$7:D$261,PDA!$D115,'PDA Segment Details'!O$7:O$261),-1)</f>
        <v>30</v>
      </c>
      <c r="L115" s="22">
        <f>ROUND(SUMIF('PDA Segment Details'!D$7:D$261,PDA!$D115,'PDA Segment Details'!P$7:P$261),-1)</f>
        <v>410</v>
      </c>
      <c r="M115" s="22">
        <f>ROUND(SUMIF('PDA Segment Details'!D$7:D$261,PDA!$D115,'PDA Segment Details'!Q$7:Q$261),-1)</f>
        <v>390</v>
      </c>
      <c r="N115" s="22">
        <f>ROUND(SUMIF('PDA Segment Details'!D$7:D$261,PDA!$D115,'PDA Segment Details'!R$7:R$261),-1)</f>
        <v>610</v>
      </c>
    </row>
    <row r="116" spans="1:14" ht="12">
      <c r="A116" s="36" t="s">
        <v>17</v>
      </c>
      <c r="B116" s="36">
        <v>1617</v>
      </c>
      <c r="C116" s="36" t="s">
        <v>362</v>
      </c>
      <c r="D116" s="36" t="s">
        <v>363</v>
      </c>
      <c r="E116" s="36" t="s">
        <v>74</v>
      </c>
      <c r="G116" s="22">
        <f>ROUND(SUMIF('PDA Segment Details'!D$7:D$261,PDA!$D116,'PDA Segment Details'!K$7:K$261),-1)</f>
        <v>1110</v>
      </c>
      <c r="H116" s="22">
        <f>ROUND(SUMIF('PDA Segment Details'!D$7:D$261,PDA!$D116,'PDA Segment Details'!L$7:L$261),-1)</f>
        <v>3260</v>
      </c>
      <c r="I116" s="22">
        <f>ROUND(SUMIF('PDA Segment Details'!D$7:D$261,PDA!$D116,'PDA Segment Details'!M$7:M$261),-1)</f>
        <v>2160</v>
      </c>
      <c r="K116" s="22">
        <f>ROUND(SUMIF('PDA Segment Details'!D$7:D$261,PDA!$D116,'PDA Segment Details'!O$7:O$261),-1)</f>
        <v>160</v>
      </c>
      <c r="L116" s="22">
        <f>ROUND(SUMIF('PDA Segment Details'!D$7:D$261,PDA!$D116,'PDA Segment Details'!P$7:P$261),-1)</f>
        <v>710</v>
      </c>
      <c r="M116" s="22">
        <f>ROUND(SUMIF('PDA Segment Details'!D$7:D$261,PDA!$D116,'PDA Segment Details'!Q$7:Q$261),-1)</f>
        <v>90</v>
      </c>
      <c r="N116" s="22">
        <f>ROUND(SUMIF('PDA Segment Details'!D$7:D$261,PDA!$D116,'PDA Segment Details'!R$7:R$261),-1)</f>
        <v>1200</v>
      </c>
    </row>
    <row r="117" spans="1:14" ht="12">
      <c r="A117" s="36" t="s">
        <v>17</v>
      </c>
      <c r="B117" s="36">
        <v>1618</v>
      </c>
      <c r="C117" s="36" t="s">
        <v>364</v>
      </c>
      <c r="D117" s="36" t="s">
        <v>365</v>
      </c>
      <c r="E117" s="36" t="s">
        <v>75</v>
      </c>
      <c r="G117" s="22">
        <f>ROUND(SUMIF('PDA Segment Details'!D$7:D$261,PDA!$D117,'PDA Segment Details'!K$7:K$261),-1)</f>
        <v>810</v>
      </c>
      <c r="H117" s="22">
        <f>ROUND(SUMIF('PDA Segment Details'!D$7:D$261,PDA!$D117,'PDA Segment Details'!L$7:L$261),-1)</f>
        <v>1230</v>
      </c>
      <c r="I117" s="22">
        <f>ROUND(SUMIF('PDA Segment Details'!D$7:D$261,PDA!$D117,'PDA Segment Details'!M$7:M$261),-1)</f>
        <v>430</v>
      </c>
      <c r="K117" s="22">
        <f>ROUND(SUMIF('PDA Segment Details'!D$7:D$261,PDA!$D117,'PDA Segment Details'!O$7:O$261),-1)</f>
        <v>80</v>
      </c>
      <c r="L117" s="22">
        <f>ROUND(SUMIF('PDA Segment Details'!D$7:D$261,PDA!$D117,'PDA Segment Details'!P$7:P$261),-1)</f>
        <v>310</v>
      </c>
      <c r="M117" s="22">
        <f>ROUND(SUMIF('PDA Segment Details'!D$7:D$261,PDA!$D117,'PDA Segment Details'!Q$7:Q$261),-1)</f>
        <v>40</v>
      </c>
      <c r="N117" s="22">
        <f>ROUND(SUMIF('PDA Segment Details'!D$7:D$261,PDA!$D117,'PDA Segment Details'!R$7:R$261),-1)</f>
        <v>0</v>
      </c>
    </row>
    <row r="118" spans="1:14" ht="12">
      <c r="A118" s="36" t="s">
        <v>17</v>
      </c>
      <c r="B118" s="36">
        <v>1619</v>
      </c>
      <c r="C118" s="36" t="s">
        <v>366</v>
      </c>
      <c r="D118" s="36" t="s">
        <v>367</v>
      </c>
      <c r="E118" s="36" t="s">
        <v>79</v>
      </c>
      <c r="G118" s="22">
        <f>ROUND(SUMIF('PDA Segment Details'!D$7:D$261,PDA!$D118,'PDA Segment Details'!K$7:K$261),-1)</f>
        <v>5630</v>
      </c>
      <c r="H118" s="22">
        <f>ROUND(SUMIF('PDA Segment Details'!D$7:D$261,PDA!$D118,'PDA Segment Details'!L$7:L$261),-1)</f>
        <v>7680</v>
      </c>
      <c r="I118" s="22">
        <f>ROUND(SUMIF('PDA Segment Details'!D$7:D$261,PDA!$D118,'PDA Segment Details'!M$7:M$261),-1)</f>
        <v>2050</v>
      </c>
      <c r="K118" s="22">
        <f>ROUND(SUMIF('PDA Segment Details'!D$7:D$261,PDA!$D118,'PDA Segment Details'!O$7:O$261),-1)</f>
        <v>670</v>
      </c>
      <c r="L118" s="22">
        <f>ROUND(SUMIF('PDA Segment Details'!D$7:D$261,PDA!$D118,'PDA Segment Details'!P$7:P$261),-1)</f>
        <v>350</v>
      </c>
      <c r="M118" s="22">
        <f>ROUND(SUMIF('PDA Segment Details'!D$7:D$261,PDA!$D118,'PDA Segment Details'!Q$7:Q$261),-1)</f>
        <v>1030</v>
      </c>
      <c r="N118" s="22">
        <f>ROUND(SUMIF('PDA Segment Details'!D$7:D$261,PDA!$D118,'PDA Segment Details'!R$7:R$261),-1)</f>
        <v>0</v>
      </c>
    </row>
    <row r="119" spans="1:14" ht="12">
      <c r="A119" s="36" t="s">
        <v>17</v>
      </c>
      <c r="B119" s="36">
        <v>1621</v>
      </c>
      <c r="C119" s="36" t="s">
        <v>369</v>
      </c>
      <c r="D119" s="36" t="s">
        <v>370</v>
      </c>
      <c r="E119" s="36" t="s">
        <v>80</v>
      </c>
      <c r="G119" s="22">
        <f>ROUND(SUMIF('PDA Segment Details'!D$7:D$261,PDA!$D119,'PDA Segment Details'!K$7:K$261),-1)</f>
        <v>1350</v>
      </c>
      <c r="H119" s="22">
        <f>ROUND(SUMIF('PDA Segment Details'!D$7:D$261,PDA!$D119,'PDA Segment Details'!L$7:L$261),-1)</f>
        <v>3400</v>
      </c>
      <c r="I119" s="22">
        <f>ROUND(SUMIF('PDA Segment Details'!D$7:D$261,PDA!$D119,'PDA Segment Details'!M$7:M$261),-1)</f>
        <v>2060</v>
      </c>
      <c r="K119" s="22">
        <f>ROUND(SUMIF('PDA Segment Details'!D$7:D$261,PDA!$D119,'PDA Segment Details'!O$7:O$261),-1)</f>
        <v>190</v>
      </c>
      <c r="L119" s="22">
        <f>ROUND(SUMIF('PDA Segment Details'!D$7:D$261,PDA!$D119,'PDA Segment Details'!P$7:P$261),-1)</f>
        <v>860</v>
      </c>
      <c r="M119" s="22">
        <f>ROUND(SUMIF('PDA Segment Details'!D$7:D$261,PDA!$D119,'PDA Segment Details'!Q$7:Q$261),-1)</f>
        <v>40</v>
      </c>
      <c r="N119" s="22">
        <f>ROUND(SUMIF('PDA Segment Details'!D$7:D$261,PDA!$D119,'PDA Segment Details'!R$7:R$261),-1)</f>
        <v>960</v>
      </c>
    </row>
    <row r="120" spans="1:14" ht="12">
      <c r="A120" s="36" t="s">
        <v>17</v>
      </c>
      <c r="B120" s="36">
        <v>1623</v>
      </c>
      <c r="C120" s="36" t="s">
        <v>372</v>
      </c>
      <c r="D120" s="36" t="s">
        <v>373</v>
      </c>
      <c r="E120" s="36" t="s">
        <v>83</v>
      </c>
      <c r="G120" s="22">
        <f>ROUND(SUMIF('PDA Segment Details'!D$7:D$261,PDA!$D120,'PDA Segment Details'!K$7:K$261),-1)</f>
        <v>10470</v>
      </c>
      <c r="H120" s="22">
        <f>ROUND(SUMIF('PDA Segment Details'!D$7:D$261,PDA!$D120,'PDA Segment Details'!L$7:L$261),-1)</f>
        <v>14110</v>
      </c>
      <c r="I120" s="22">
        <f>ROUND(SUMIF('PDA Segment Details'!D$7:D$261,PDA!$D120,'PDA Segment Details'!M$7:M$261),-1)</f>
        <v>3640</v>
      </c>
      <c r="K120" s="22">
        <f>ROUND(SUMIF('PDA Segment Details'!D$7:D$261,PDA!$D120,'PDA Segment Details'!O$7:O$261),-1)</f>
        <v>830</v>
      </c>
      <c r="L120" s="22">
        <f>ROUND(SUMIF('PDA Segment Details'!D$7:D$261,PDA!$D120,'PDA Segment Details'!P$7:P$261),-1)</f>
        <v>1880</v>
      </c>
      <c r="M120" s="22">
        <f>ROUND(SUMIF('PDA Segment Details'!D$7:D$261,PDA!$D120,'PDA Segment Details'!Q$7:Q$261),-1)</f>
        <v>1540</v>
      </c>
      <c r="N120" s="22">
        <f>ROUND(SUMIF('PDA Segment Details'!D$7:D$261,PDA!$D120,'PDA Segment Details'!R$7:R$261),-1)</f>
        <v>-600</v>
      </c>
    </row>
    <row r="121" spans="1:14" ht="12">
      <c r="A121" s="36" t="s">
        <v>17</v>
      </c>
      <c r="B121" s="36">
        <v>1625</v>
      </c>
      <c r="C121" s="36" t="s">
        <v>375</v>
      </c>
      <c r="D121" s="36" t="s">
        <v>376</v>
      </c>
      <c r="E121" s="36" t="s">
        <v>83</v>
      </c>
      <c r="G121" s="22">
        <f>ROUND(SUMIF('PDA Segment Details'!D$7:D$261,PDA!$D121,'PDA Segment Details'!K$7:K$261),-1)</f>
        <v>8540</v>
      </c>
      <c r="H121" s="22">
        <f>ROUND(SUMIF('PDA Segment Details'!D$7:D$261,PDA!$D121,'PDA Segment Details'!L$7:L$261),-1)</f>
        <v>11980</v>
      </c>
      <c r="I121" s="22">
        <f>ROUND(SUMIF('PDA Segment Details'!D$7:D$261,PDA!$D121,'PDA Segment Details'!M$7:M$261),-1)</f>
        <v>3440</v>
      </c>
      <c r="K121" s="22">
        <f>ROUND(SUMIF('PDA Segment Details'!D$7:D$261,PDA!$D121,'PDA Segment Details'!O$7:O$261),-1)</f>
        <v>890</v>
      </c>
      <c r="L121" s="22">
        <f>ROUND(SUMIF('PDA Segment Details'!D$7:D$261,PDA!$D121,'PDA Segment Details'!P$7:P$261),-1)</f>
        <v>550</v>
      </c>
      <c r="M121" s="22">
        <f>ROUND(SUMIF('PDA Segment Details'!D$7:D$261,PDA!$D121,'PDA Segment Details'!Q$7:Q$261),-1)</f>
        <v>1400</v>
      </c>
      <c r="N121" s="22">
        <f>ROUND(SUMIF('PDA Segment Details'!D$7:D$261,PDA!$D121,'PDA Segment Details'!R$7:R$261),-1)</f>
        <v>600</v>
      </c>
    </row>
    <row r="122" spans="1:14" ht="12">
      <c r="A122" s="36" t="s">
        <v>17</v>
      </c>
      <c r="B122" s="36">
        <v>1626</v>
      </c>
      <c r="C122" s="36" t="s">
        <v>377</v>
      </c>
      <c r="D122" s="36" t="s">
        <v>378</v>
      </c>
      <c r="E122" s="36" t="s">
        <v>84</v>
      </c>
      <c r="G122" s="22">
        <f>ROUND(SUMIF('PDA Segment Details'!D$7:D$261,PDA!$D122,'PDA Segment Details'!K$7:K$261),-1)</f>
        <v>6750</v>
      </c>
      <c r="H122" s="22">
        <f>ROUND(SUMIF('PDA Segment Details'!D$7:D$261,PDA!$D122,'PDA Segment Details'!L$7:L$261),-1)</f>
        <v>10710</v>
      </c>
      <c r="I122" s="22">
        <f>ROUND(SUMIF('PDA Segment Details'!D$7:D$261,PDA!$D122,'PDA Segment Details'!M$7:M$261),-1)</f>
        <v>3960</v>
      </c>
      <c r="K122" s="22">
        <f>ROUND(SUMIF('PDA Segment Details'!D$7:D$261,PDA!$D122,'PDA Segment Details'!O$7:O$261),-1)</f>
        <v>760</v>
      </c>
      <c r="L122" s="22">
        <f>ROUND(SUMIF('PDA Segment Details'!D$7:D$261,PDA!$D122,'PDA Segment Details'!P$7:P$261),-1)</f>
        <v>1200</v>
      </c>
      <c r="M122" s="22">
        <f>ROUND(SUMIF('PDA Segment Details'!D$7:D$261,PDA!$D122,'PDA Segment Details'!Q$7:Q$261),-1)</f>
        <v>460</v>
      </c>
      <c r="N122" s="22">
        <f>ROUND(SUMIF('PDA Segment Details'!D$7:D$261,PDA!$D122,'PDA Segment Details'!R$7:R$261),-1)</f>
        <v>1540</v>
      </c>
    </row>
    <row r="123" spans="1:14" ht="12">
      <c r="A123" s="36" t="s">
        <v>17</v>
      </c>
      <c r="B123" s="36">
        <v>1628</v>
      </c>
      <c r="C123" s="36" t="s">
        <v>380</v>
      </c>
      <c r="D123" s="36" t="s">
        <v>381</v>
      </c>
      <c r="E123" s="36" t="s">
        <v>85</v>
      </c>
      <c r="G123" s="22">
        <f>ROUND(SUMIF('PDA Segment Details'!D$7:D$261,PDA!$D123,'PDA Segment Details'!K$7:K$261),-1)</f>
        <v>1950</v>
      </c>
      <c r="H123" s="22">
        <f>ROUND(SUMIF('PDA Segment Details'!D$7:D$261,PDA!$D123,'PDA Segment Details'!L$7:L$261),-1)</f>
        <v>3110</v>
      </c>
      <c r="I123" s="22">
        <f>ROUND(SUMIF('PDA Segment Details'!D$7:D$261,PDA!$D123,'PDA Segment Details'!M$7:M$261),-1)</f>
        <v>1160</v>
      </c>
      <c r="K123" s="22">
        <f>ROUND(SUMIF('PDA Segment Details'!D$7:D$261,PDA!$D123,'PDA Segment Details'!O$7:O$261),-1)</f>
        <v>160</v>
      </c>
      <c r="L123" s="22">
        <f>ROUND(SUMIF('PDA Segment Details'!D$7:D$261,PDA!$D123,'PDA Segment Details'!P$7:P$261),-1)</f>
        <v>280</v>
      </c>
      <c r="M123" s="22">
        <f>ROUND(SUMIF('PDA Segment Details'!D$7:D$261,PDA!$D123,'PDA Segment Details'!Q$7:Q$261),-1)</f>
        <v>130</v>
      </c>
      <c r="N123" s="22">
        <f>ROUND(SUMIF('PDA Segment Details'!D$7:D$261,PDA!$D123,'PDA Segment Details'!R$7:R$261),-1)</f>
        <v>590</v>
      </c>
    </row>
    <row r="124" spans="1:14" ht="12">
      <c r="A124" s="39" t="s">
        <v>17</v>
      </c>
      <c r="B124" s="39">
        <v>1629</v>
      </c>
      <c r="C124" s="39" t="s">
        <v>382</v>
      </c>
      <c r="D124" s="39" t="s">
        <v>383</v>
      </c>
      <c r="E124" s="39" t="s">
        <v>71</v>
      </c>
      <c r="G124" s="22">
        <f>ROUND(SUMIF('PDA Segment Details'!D$7:D$261,PDA!$D124,'PDA Segment Details'!K$7:K$261),-1)</f>
        <v>550</v>
      </c>
      <c r="H124" s="22">
        <f>ROUND(SUMIF('PDA Segment Details'!D$7:D$261,PDA!$D124,'PDA Segment Details'!L$7:L$261),-1)</f>
        <v>1100</v>
      </c>
      <c r="I124" s="22">
        <f>ROUND(SUMIF('PDA Segment Details'!D$7:D$261,PDA!$D124,'PDA Segment Details'!M$7:M$261),-1)</f>
        <v>540</v>
      </c>
      <c r="K124" s="22">
        <f>ROUND(SUMIF('PDA Segment Details'!D$7:D$261,PDA!$D124,'PDA Segment Details'!O$7:O$261),-1)</f>
        <v>90</v>
      </c>
      <c r="L124" s="22">
        <f>ROUND(SUMIF('PDA Segment Details'!D$7:D$261,PDA!$D124,'PDA Segment Details'!P$7:P$261),-1)</f>
        <v>0</v>
      </c>
      <c r="M124" s="22">
        <f>ROUND(SUMIF('PDA Segment Details'!D$7:D$261,PDA!$D124,'PDA Segment Details'!Q$7:Q$261),-1)</f>
        <v>70</v>
      </c>
      <c r="N124" s="22">
        <f>ROUND(SUMIF('PDA Segment Details'!D$7:D$261,PDA!$D124,'PDA Segment Details'!R$7:R$261),-1)</f>
        <v>380</v>
      </c>
    </row>
    <row r="125" spans="1:14" ht="12">
      <c r="A125" s="36" t="s">
        <v>17</v>
      </c>
      <c r="B125" s="36">
        <v>1630</v>
      </c>
      <c r="C125" s="36" t="s">
        <v>384</v>
      </c>
      <c r="D125" s="36" t="s">
        <v>385</v>
      </c>
      <c r="E125" s="36" t="s">
        <v>17</v>
      </c>
      <c r="G125" s="22">
        <f>ROUND(SUMIF('PDA Segment Details'!D$7:D$261,PDA!$D125,'PDA Segment Details'!K$7:K$261),-1)</f>
        <v>4440</v>
      </c>
      <c r="H125" s="22">
        <f>ROUND(SUMIF('PDA Segment Details'!D$7:D$261,PDA!$D125,'PDA Segment Details'!L$7:L$261),-1)</f>
        <v>7050</v>
      </c>
      <c r="I125" s="22">
        <f>ROUND(SUMIF('PDA Segment Details'!D$7:D$261,PDA!$D125,'PDA Segment Details'!M$7:M$261),-1)</f>
        <v>2610</v>
      </c>
      <c r="K125" s="22">
        <f>ROUND(SUMIF('PDA Segment Details'!D$7:D$261,PDA!$D125,'PDA Segment Details'!O$7:O$261),-1)</f>
        <v>660</v>
      </c>
      <c r="L125" s="22">
        <f>ROUND(SUMIF('PDA Segment Details'!D$7:D$261,PDA!$D125,'PDA Segment Details'!P$7:P$261),-1)</f>
        <v>380</v>
      </c>
      <c r="M125" s="22">
        <f>ROUND(SUMIF('PDA Segment Details'!D$7:D$261,PDA!$D125,'PDA Segment Details'!Q$7:Q$261),-1)</f>
        <v>780</v>
      </c>
      <c r="N125" s="22">
        <f>ROUND(SUMIF('PDA Segment Details'!D$7:D$261,PDA!$D125,'PDA Segment Details'!R$7:R$261),-1)</f>
        <v>790</v>
      </c>
    </row>
    <row r="126" spans="1:14" ht="12">
      <c r="A126" s="36" t="s">
        <v>17</v>
      </c>
      <c r="B126" s="36">
        <v>1632</v>
      </c>
      <c r="C126" s="36" t="s">
        <v>387</v>
      </c>
      <c r="D126" s="36" t="s">
        <v>388</v>
      </c>
      <c r="E126" s="36" t="s">
        <v>17</v>
      </c>
      <c r="G126" s="22">
        <f>ROUND(SUMIF('PDA Segment Details'!D$7:D$261,PDA!$D126,'PDA Segment Details'!K$7:K$261),-1)</f>
        <v>8840</v>
      </c>
      <c r="H126" s="22">
        <f>ROUND(SUMIF('PDA Segment Details'!D$7:D$261,PDA!$D126,'PDA Segment Details'!L$7:L$261),-1)</f>
        <v>18700</v>
      </c>
      <c r="I126" s="22">
        <f>ROUND(SUMIF('PDA Segment Details'!D$7:D$261,PDA!$D126,'PDA Segment Details'!M$7:M$261),-1)</f>
        <v>9870</v>
      </c>
      <c r="K126" s="22">
        <f>ROUND(SUMIF('PDA Segment Details'!D$7:D$261,PDA!$D126,'PDA Segment Details'!O$7:O$261),-1)</f>
        <v>520</v>
      </c>
      <c r="L126" s="22">
        <f>ROUND(SUMIF('PDA Segment Details'!D$7:D$261,PDA!$D126,'PDA Segment Details'!P$7:P$261),-1)</f>
        <v>1780</v>
      </c>
      <c r="M126" s="22">
        <f>ROUND(SUMIF('PDA Segment Details'!D$7:D$261,PDA!$D126,'PDA Segment Details'!Q$7:Q$261),-1)</f>
        <v>1390</v>
      </c>
      <c r="N126" s="22">
        <f>ROUND(SUMIF('PDA Segment Details'!D$7:D$261,PDA!$D126,'PDA Segment Details'!R$7:R$261),-1)</f>
        <v>6180</v>
      </c>
    </row>
    <row r="127" spans="1:14" ht="12">
      <c r="A127" s="36" t="s">
        <v>17</v>
      </c>
      <c r="B127" s="36">
        <v>1634</v>
      </c>
      <c r="C127" s="36" t="s">
        <v>390</v>
      </c>
      <c r="D127" s="36" t="s">
        <v>391</v>
      </c>
      <c r="E127" s="36" t="s">
        <v>17</v>
      </c>
      <c r="G127" s="22">
        <f>ROUND(SUMIF('PDA Segment Details'!D$7:D$261,PDA!$D127,'PDA Segment Details'!K$7:K$261),-1)</f>
        <v>2270</v>
      </c>
      <c r="H127" s="22">
        <f>ROUND(SUMIF('PDA Segment Details'!D$7:D$261,PDA!$D127,'PDA Segment Details'!L$7:L$261),-1)</f>
        <v>5680</v>
      </c>
      <c r="I127" s="22">
        <f>ROUND(SUMIF('PDA Segment Details'!D$7:D$261,PDA!$D127,'PDA Segment Details'!M$7:M$261),-1)</f>
        <v>3410</v>
      </c>
      <c r="K127" s="22">
        <f>ROUND(SUMIF('PDA Segment Details'!D$7:D$261,PDA!$D127,'PDA Segment Details'!O$7:O$261),-1)</f>
        <v>220</v>
      </c>
      <c r="L127" s="22">
        <f>ROUND(SUMIF('PDA Segment Details'!D$7:D$261,PDA!$D127,'PDA Segment Details'!P$7:P$261),-1)</f>
        <v>430</v>
      </c>
      <c r="M127" s="22">
        <f>ROUND(SUMIF('PDA Segment Details'!D$7:D$261,PDA!$D127,'PDA Segment Details'!Q$7:Q$261),-1)</f>
        <v>240</v>
      </c>
      <c r="N127" s="22">
        <f>ROUND(SUMIF('PDA Segment Details'!D$7:D$261,PDA!$D127,'PDA Segment Details'!R$7:R$261),-1)</f>
        <v>2520</v>
      </c>
    </row>
    <row r="128" spans="1:14" ht="12">
      <c r="A128" s="36" t="s">
        <v>17</v>
      </c>
      <c r="B128" s="36">
        <v>1635</v>
      </c>
      <c r="C128" s="36" t="s">
        <v>392</v>
      </c>
      <c r="D128" s="36" t="s">
        <v>393</v>
      </c>
      <c r="E128" s="27" t="s">
        <v>88</v>
      </c>
      <c r="G128" s="22">
        <f>ROUND(SUMIF('PDA Segment Details'!D$7:D$261,PDA!$D128,'PDA Segment Details'!K$7:K$261),-1)</f>
        <v>1890</v>
      </c>
      <c r="H128" s="22">
        <f>ROUND(SUMIF('PDA Segment Details'!D$7:D$261,PDA!$D128,'PDA Segment Details'!L$7:L$261),-1)</f>
        <v>2670</v>
      </c>
      <c r="I128" s="22">
        <f>ROUND(SUMIF('PDA Segment Details'!D$7:D$261,PDA!$D128,'PDA Segment Details'!M$7:M$261),-1)</f>
        <v>780</v>
      </c>
      <c r="K128" s="22">
        <f>ROUND(SUMIF('PDA Segment Details'!D$7:D$261,PDA!$D128,'PDA Segment Details'!O$7:O$261),-1)</f>
        <v>270</v>
      </c>
      <c r="L128" s="22">
        <f>ROUND(SUMIF('PDA Segment Details'!D$7:D$261,PDA!$D128,'PDA Segment Details'!P$7:P$261),-1)</f>
        <v>360</v>
      </c>
      <c r="M128" s="22">
        <f>ROUND(SUMIF('PDA Segment Details'!D$7:D$261,PDA!$D128,'PDA Segment Details'!Q$7:Q$261),-1)</f>
        <v>150</v>
      </c>
      <c r="N128" s="22">
        <f>ROUND(SUMIF('PDA Segment Details'!D$7:D$261,PDA!$D128,'PDA Segment Details'!R$7:R$261),-1)</f>
        <v>0</v>
      </c>
    </row>
    <row r="129" spans="1:14" ht="12">
      <c r="A129" s="36" t="s">
        <v>17</v>
      </c>
      <c r="B129" s="36">
        <v>1636</v>
      </c>
      <c r="C129" s="36" t="s">
        <v>396</v>
      </c>
      <c r="D129" s="36" t="s">
        <v>397</v>
      </c>
      <c r="E129" s="36" t="s">
        <v>86</v>
      </c>
      <c r="G129" s="22">
        <f>ROUND(SUMIF('PDA Segment Details'!D$7:D$261,PDA!$D129,'PDA Segment Details'!K$7:K$261),-1)</f>
        <v>2670</v>
      </c>
      <c r="H129" s="22">
        <f>ROUND(SUMIF('PDA Segment Details'!D$7:D$261,PDA!$D129,'PDA Segment Details'!L$7:L$261),-1)</f>
        <v>6920</v>
      </c>
      <c r="I129" s="22">
        <f>ROUND(SUMIF('PDA Segment Details'!D$7:D$261,PDA!$D129,'PDA Segment Details'!M$7:M$261),-1)</f>
        <v>4250</v>
      </c>
      <c r="K129" s="22">
        <f>ROUND(SUMIF('PDA Segment Details'!D$7:D$261,PDA!$D129,'PDA Segment Details'!O$7:O$261),-1)</f>
        <v>490</v>
      </c>
      <c r="L129" s="22">
        <f>ROUND(SUMIF('PDA Segment Details'!D$7:D$261,PDA!$D129,'PDA Segment Details'!P$7:P$261),-1)</f>
        <v>1120</v>
      </c>
      <c r="M129" s="22">
        <f>ROUND(SUMIF('PDA Segment Details'!D$7:D$261,PDA!$D129,'PDA Segment Details'!Q$7:Q$261),-1)</f>
        <v>440</v>
      </c>
      <c r="N129" s="22">
        <f>ROUND(SUMIF('PDA Segment Details'!D$7:D$261,PDA!$D129,'PDA Segment Details'!R$7:R$261),-1)</f>
        <v>2200</v>
      </c>
    </row>
    <row r="130" spans="1:5" ht="12">
      <c r="A130" s="36"/>
      <c r="B130" s="36"/>
      <c r="C130" s="36"/>
      <c r="D130" s="36"/>
      <c r="E130" s="36"/>
    </row>
    <row r="131" spans="1:5" ht="12">
      <c r="A131" s="36"/>
      <c r="B131" s="36"/>
      <c r="C131" s="36"/>
      <c r="D131" s="28"/>
      <c r="E131" s="28"/>
    </row>
    <row r="132" spans="7:11" ht="12.75">
      <c r="G132" s="26" t="s">
        <v>0</v>
      </c>
      <c r="K132" s="26" t="s">
        <v>121</v>
      </c>
    </row>
    <row r="133" spans="1:14" ht="12.75">
      <c r="A133" s="29" t="s">
        <v>6</v>
      </c>
      <c r="B133" s="29" t="s">
        <v>127</v>
      </c>
      <c r="C133" s="29" t="s">
        <v>128</v>
      </c>
      <c r="D133" s="29" t="s">
        <v>129</v>
      </c>
      <c r="E133" s="30" t="s">
        <v>4</v>
      </c>
      <c r="G133" s="30">
        <v>2010</v>
      </c>
      <c r="H133" s="30">
        <v>2040</v>
      </c>
      <c r="I133" s="30" t="s">
        <v>3</v>
      </c>
      <c r="J133" s="34"/>
      <c r="K133" s="30" t="s">
        <v>134</v>
      </c>
      <c r="L133" s="30" t="s">
        <v>135</v>
      </c>
      <c r="M133" s="30" t="s">
        <v>136</v>
      </c>
      <c r="N133" s="30" t="s">
        <v>137</v>
      </c>
    </row>
    <row r="134" spans="1:5" ht="12">
      <c r="A134" s="36"/>
      <c r="B134" s="36"/>
      <c r="C134" s="36"/>
      <c r="D134" s="36"/>
      <c r="E134" s="36"/>
    </row>
    <row r="135" spans="1:14" ht="12">
      <c r="A135" s="36" t="s">
        <v>19</v>
      </c>
      <c r="B135" s="36">
        <v>1701</v>
      </c>
      <c r="C135" s="36" t="s">
        <v>398</v>
      </c>
      <c r="D135" s="36" t="s">
        <v>399</v>
      </c>
      <c r="E135" s="37" t="s">
        <v>89</v>
      </c>
      <c r="G135" s="22">
        <f>ROUND(SUMIF('PDA Segment Details'!D$7:D$261,PDA!$D135,'PDA Segment Details'!K$7:K$261),-1)</f>
        <v>7880</v>
      </c>
      <c r="H135" s="22">
        <f>ROUND(SUMIF('PDA Segment Details'!D$7:D$261,PDA!$D135,'PDA Segment Details'!L$7:L$261),-1)</f>
        <v>10220</v>
      </c>
      <c r="I135" s="22">
        <f>ROUND(SUMIF('PDA Segment Details'!D$7:D$261,PDA!$D135,'PDA Segment Details'!M$7:M$261),-1)</f>
        <v>2340</v>
      </c>
      <c r="K135" s="22">
        <f>ROUND(SUMIF('PDA Segment Details'!D$7:D$261,PDA!$D135,'PDA Segment Details'!O$7:O$261),-1)</f>
        <v>800</v>
      </c>
      <c r="L135" s="22">
        <f>ROUND(SUMIF('PDA Segment Details'!D$7:D$261,PDA!$D135,'PDA Segment Details'!P$7:P$261),-1)</f>
        <v>540</v>
      </c>
      <c r="M135" s="22">
        <f>ROUND(SUMIF('PDA Segment Details'!D$7:D$261,PDA!$D135,'PDA Segment Details'!Q$7:Q$261),-1)</f>
        <v>1000</v>
      </c>
      <c r="N135" s="22">
        <f>ROUND(SUMIF('PDA Segment Details'!D$7:D$261,PDA!$D135,'PDA Segment Details'!R$7:R$261),-1)</f>
        <v>0</v>
      </c>
    </row>
    <row r="136" spans="1:14" ht="12">
      <c r="A136" s="36" t="s">
        <v>19</v>
      </c>
      <c r="B136" s="36">
        <v>1702</v>
      </c>
      <c r="C136" s="36" t="s">
        <v>400</v>
      </c>
      <c r="D136" s="36" t="s">
        <v>401</v>
      </c>
      <c r="E136" s="36" t="s">
        <v>91</v>
      </c>
      <c r="G136" s="22">
        <f>ROUND(SUMIF('PDA Segment Details'!D$7:D$261,PDA!$D136,'PDA Segment Details'!K$7:K$261),-1)</f>
        <v>2370</v>
      </c>
      <c r="H136" s="22">
        <f>ROUND(SUMIF('PDA Segment Details'!D$7:D$261,PDA!$D136,'PDA Segment Details'!L$7:L$261),-1)</f>
        <v>3600</v>
      </c>
      <c r="I136" s="22">
        <f>ROUND(SUMIF('PDA Segment Details'!D$7:D$261,PDA!$D136,'PDA Segment Details'!M$7:M$261),-1)</f>
        <v>1230</v>
      </c>
      <c r="K136" s="22">
        <f>ROUND(SUMIF('PDA Segment Details'!D$7:D$261,PDA!$D136,'PDA Segment Details'!O$7:O$261),-1)</f>
        <v>300</v>
      </c>
      <c r="L136" s="22">
        <f>ROUND(SUMIF('PDA Segment Details'!D$7:D$261,PDA!$D136,'PDA Segment Details'!P$7:P$261),-1)</f>
        <v>700</v>
      </c>
      <c r="M136" s="22">
        <f>ROUND(SUMIF('PDA Segment Details'!D$7:D$261,PDA!$D136,'PDA Segment Details'!Q$7:Q$261),-1)</f>
        <v>230</v>
      </c>
      <c r="N136" s="22">
        <f>ROUND(SUMIF('PDA Segment Details'!D$7:D$261,PDA!$D136,'PDA Segment Details'!R$7:R$261),-1)</f>
        <v>0</v>
      </c>
    </row>
    <row r="137" spans="1:14" ht="12">
      <c r="A137" s="36" t="s">
        <v>19</v>
      </c>
      <c r="B137" s="36">
        <v>1703</v>
      </c>
      <c r="C137" s="36" t="s">
        <v>402</v>
      </c>
      <c r="D137" s="36" t="s">
        <v>403</v>
      </c>
      <c r="E137" s="36" t="s">
        <v>97</v>
      </c>
      <c r="G137" s="22">
        <f>ROUND(SUMIF('PDA Segment Details'!D$7:D$261,PDA!$D137,'PDA Segment Details'!K$7:K$261),-1)</f>
        <v>1660</v>
      </c>
      <c r="H137" s="22">
        <f>ROUND(SUMIF('PDA Segment Details'!D$7:D$261,PDA!$D137,'PDA Segment Details'!L$7:L$261),-1)</f>
        <v>3000</v>
      </c>
      <c r="I137" s="22">
        <f>ROUND(SUMIF('PDA Segment Details'!D$7:D$261,PDA!$D137,'PDA Segment Details'!M$7:M$261),-1)</f>
        <v>1340</v>
      </c>
      <c r="K137" s="22">
        <f>ROUND(SUMIF('PDA Segment Details'!D$7:D$261,PDA!$D137,'PDA Segment Details'!O$7:O$261),-1)</f>
        <v>210</v>
      </c>
      <c r="L137" s="22">
        <f>ROUND(SUMIF('PDA Segment Details'!D$7:D$261,PDA!$D137,'PDA Segment Details'!P$7:P$261),-1)</f>
        <v>510</v>
      </c>
      <c r="M137" s="22">
        <f>ROUND(SUMIF('PDA Segment Details'!D$7:D$261,PDA!$D137,'PDA Segment Details'!Q$7:Q$261),-1)</f>
        <v>300</v>
      </c>
      <c r="N137" s="22">
        <f>ROUND(SUMIF('PDA Segment Details'!D$7:D$261,PDA!$D137,'PDA Segment Details'!R$7:R$261),-1)</f>
        <v>320</v>
      </c>
    </row>
    <row r="138" spans="1:14" ht="12">
      <c r="A138" s="36" t="s">
        <v>19</v>
      </c>
      <c r="B138" s="36">
        <v>1704</v>
      </c>
      <c r="C138" s="36" t="s">
        <v>404</v>
      </c>
      <c r="D138" s="36" t="s">
        <v>405</v>
      </c>
      <c r="E138" s="36" t="s">
        <v>95</v>
      </c>
      <c r="G138" s="22">
        <f>ROUND(SUMIF('PDA Segment Details'!D$7:D$261,PDA!$D138,'PDA Segment Details'!K$7:K$261),-1)</f>
        <v>5240</v>
      </c>
      <c r="H138" s="22">
        <f>ROUND(SUMIF('PDA Segment Details'!D$7:D$261,PDA!$D138,'PDA Segment Details'!L$7:L$261),-1)</f>
        <v>9560</v>
      </c>
      <c r="I138" s="22">
        <f>ROUND(SUMIF('PDA Segment Details'!D$7:D$261,PDA!$D138,'PDA Segment Details'!M$7:M$261),-1)</f>
        <v>4320</v>
      </c>
      <c r="K138" s="22">
        <f>ROUND(SUMIF('PDA Segment Details'!D$7:D$261,PDA!$D138,'PDA Segment Details'!O$7:O$261),-1)</f>
        <v>340</v>
      </c>
      <c r="L138" s="22">
        <f>ROUND(SUMIF('PDA Segment Details'!D$7:D$261,PDA!$D138,'PDA Segment Details'!P$7:P$261),-1)</f>
        <v>2520</v>
      </c>
      <c r="M138" s="22">
        <f>ROUND(SUMIF('PDA Segment Details'!D$7:D$261,PDA!$D138,'PDA Segment Details'!Q$7:Q$261),-1)</f>
        <v>1460</v>
      </c>
      <c r="N138" s="22">
        <f>ROUND(SUMIF('PDA Segment Details'!D$7:D$261,PDA!$D138,'PDA Segment Details'!R$7:R$261),-1)</f>
        <v>0</v>
      </c>
    </row>
    <row r="139" spans="1:14" ht="12">
      <c r="A139" s="36" t="s">
        <v>19</v>
      </c>
      <c r="B139" s="36">
        <v>1705</v>
      </c>
      <c r="C139" s="36" t="s">
        <v>406</v>
      </c>
      <c r="D139" s="36" t="s">
        <v>407</v>
      </c>
      <c r="E139" s="36" t="s">
        <v>98</v>
      </c>
      <c r="G139" s="22">
        <f>ROUND(SUMIF('PDA Segment Details'!D$7:D$261,PDA!$D139,'PDA Segment Details'!K$7:K$261),-1)</f>
        <v>650</v>
      </c>
      <c r="H139" s="22">
        <f>ROUND(SUMIF('PDA Segment Details'!D$7:D$261,PDA!$D139,'PDA Segment Details'!L$7:L$261),-1)</f>
        <v>1210</v>
      </c>
      <c r="I139" s="22">
        <f>ROUND(SUMIF('PDA Segment Details'!D$7:D$261,PDA!$D139,'PDA Segment Details'!M$7:M$261),-1)</f>
        <v>560</v>
      </c>
      <c r="K139" s="22">
        <f>ROUND(SUMIF('PDA Segment Details'!D$7:D$261,PDA!$D139,'PDA Segment Details'!O$7:O$261),-1)</f>
        <v>10</v>
      </c>
      <c r="L139" s="22">
        <f>ROUND(SUMIF('PDA Segment Details'!D$7:D$261,PDA!$D139,'PDA Segment Details'!P$7:P$261),-1)</f>
        <v>360</v>
      </c>
      <c r="M139" s="22">
        <f>ROUND(SUMIF('PDA Segment Details'!D$7:D$261,PDA!$D139,'PDA Segment Details'!Q$7:Q$261),-1)</f>
        <v>130</v>
      </c>
      <c r="N139" s="22">
        <f>ROUND(SUMIF('PDA Segment Details'!D$7:D$261,PDA!$D139,'PDA Segment Details'!R$7:R$261),-1)</f>
        <v>60</v>
      </c>
    </row>
    <row r="140" spans="1:14" ht="12">
      <c r="A140" s="36" t="s">
        <v>19</v>
      </c>
      <c r="B140" s="36">
        <v>1706</v>
      </c>
      <c r="C140" s="36" t="s">
        <v>408</v>
      </c>
      <c r="D140" s="36" t="s">
        <v>409</v>
      </c>
      <c r="E140" s="36" t="s">
        <v>98</v>
      </c>
      <c r="G140" s="22">
        <f>ROUND(SUMIF('PDA Segment Details'!D$7:D$261,PDA!$D140,'PDA Segment Details'!K$7:K$261),-1)</f>
        <v>9410</v>
      </c>
      <c r="H140" s="22">
        <f>ROUND(SUMIF('PDA Segment Details'!D$7:D$261,PDA!$D140,'PDA Segment Details'!L$7:L$261),-1)</f>
        <v>10250</v>
      </c>
      <c r="I140" s="22">
        <f>ROUND(SUMIF('PDA Segment Details'!D$7:D$261,PDA!$D140,'PDA Segment Details'!M$7:M$261),-1)</f>
        <v>850</v>
      </c>
      <c r="K140" s="22">
        <f>ROUND(SUMIF('PDA Segment Details'!D$7:D$261,PDA!$D140,'PDA Segment Details'!O$7:O$261),-1)</f>
        <v>760</v>
      </c>
      <c r="L140" s="22">
        <f>ROUND(SUMIF('PDA Segment Details'!D$7:D$261,PDA!$D140,'PDA Segment Details'!P$7:P$261),-1)</f>
        <v>450</v>
      </c>
      <c r="M140" s="22">
        <f>ROUND(SUMIF('PDA Segment Details'!D$7:D$261,PDA!$D140,'PDA Segment Details'!Q$7:Q$261),-1)</f>
        <v>1710</v>
      </c>
      <c r="N140" s="22">
        <f>ROUND(SUMIF('PDA Segment Details'!D$7:D$261,PDA!$D140,'PDA Segment Details'!R$7:R$261),-1)</f>
        <v>-2070</v>
      </c>
    </row>
    <row r="141" spans="1:14" ht="12">
      <c r="A141" s="36" t="s">
        <v>19</v>
      </c>
      <c r="B141" s="36">
        <v>1707</v>
      </c>
      <c r="C141" s="36" t="s">
        <v>410</v>
      </c>
      <c r="D141" s="36" t="s">
        <v>411</v>
      </c>
      <c r="E141" s="36" t="s">
        <v>98</v>
      </c>
      <c r="G141" s="22">
        <f>ROUND(SUMIF('PDA Segment Details'!D$7:D$261,PDA!$D141,'PDA Segment Details'!K$7:K$261),-1)</f>
        <v>3150</v>
      </c>
      <c r="H141" s="22">
        <f>ROUND(SUMIF('PDA Segment Details'!D$7:D$261,PDA!$D141,'PDA Segment Details'!L$7:L$261),-1)</f>
        <v>4330</v>
      </c>
      <c r="I141" s="22">
        <f>ROUND(SUMIF('PDA Segment Details'!D$7:D$261,PDA!$D141,'PDA Segment Details'!M$7:M$261),-1)</f>
        <v>1180</v>
      </c>
      <c r="K141" s="22">
        <f>ROUND(SUMIF('PDA Segment Details'!D$7:D$261,PDA!$D141,'PDA Segment Details'!O$7:O$261),-1)</f>
        <v>370</v>
      </c>
      <c r="L141" s="22">
        <f>ROUND(SUMIF('PDA Segment Details'!D$7:D$261,PDA!$D141,'PDA Segment Details'!P$7:P$261),-1)</f>
        <v>1000</v>
      </c>
      <c r="M141" s="22">
        <f>ROUND(SUMIF('PDA Segment Details'!D$7:D$261,PDA!$D141,'PDA Segment Details'!Q$7:Q$261),-1)</f>
        <v>410</v>
      </c>
      <c r="N141" s="22">
        <f>ROUND(SUMIF('PDA Segment Details'!D$7:D$261,PDA!$D141,'PDA Segment Details'!R$7:R$261),-1)</f>
        <v>-600</v>
      </c>
    </row>
    <row r="142" spans="1:14" ht="12">
      <c r="A142" s="36" t="s">
        <v>19</v>
      </c>
      <c r="B142" s="36">
        <v>1708</v>
      </c>
      <c r="C142" s="36" t="s">
        <v>412</v>
      </c>
      <c r="D142" s="36" t="s">
        <v>413</v>
      </c>
      <c r="E142" s="36" t="s">
        <v>98</v>
      </c>
      <c r="G142" s="22">
        <f>ROUND(SUMIF('PDA Segment Details'!D$7:D$261,PDA!$D142,'PDA Segment Details'!K$7:K$261),-1)</f>
        <v>5770</v>
      </c>
      <c r="H142" s="22">
        <f>ROUND(SUMIF('PDA Segment Details'!D$7:D$261,PDA!$D142,'PDA Segment Details'!L$7:L$261),-1)</f>
        <v>6630</v>
      </c>
      <c r="I142" s="22">
        <f>ROUND(SUMIF('PDA Segment Details'!D$7:D$261,PDA!$D142,'PDA Segment Details'!M$7:M$261),-1)</f>
        <v>850</v>
      </c>
      <c r="K142" s="22">
        <f>ROUND(SUMIF('PDA Segment Details'!D$7:D$261,PDA!$D142,'PDA Segment Details'!O$7:O$261),-1)</f>
        <v>740</v>
      </c>
      <c r="L142" s="22">
        <f>ROUND(SUMIF('PDA Segment Details'!D$7:D$261,PDA!$D142,'PDA Segment Details'!P$7:P$261),-1)</f>
        <v>750</v>
      </c>
      <c r="M142" s="22">
        <f>ROUND(SUMIF('PDA Segment Details'!D$7:D$261,PDA!$D142,'PDA Segment Details'!Q$7:Q$261),-1)</f>
        <v>880</v>
      </c>
      <c r="N142" s="22">
        <f>ROUND(SUMIF('PDA Segment Details'!D$7:D$261,PDA!$D142,'PDA Segment Details'!R$7:R$261),-1)</f>
        <v>-1520</v>
      </c>
    </row>
    <row r="143" spans="1:14" ht="12">
      <c r="A143" s="36" t="s">
        <v>19</v>
      </c>
      <c r="B143" s="36">
        <v>1709</v>
      </c>
      <c r="C143" s="36" t="s">
        <v>414</v>
      </c>
      <c r="D143" s="36" t="s">
        <v>415</v>
      </c>
      <c r="E143" s="36" t="s">
        <v>98</v>
      </c>
      <c r="G143" s="22">
        <f>ROUND(SUMIF('PDA Segment Details'!D$7:D$261,PDA!$D143,'PDA Segment Details'!K$7:K$261),-1)</f>
        <v>8710</v>
      </c>
      <c r="H143" s="22">
        <f>ROUND(SUMIF('PDA Segment Details'!D$7:D$261,PDA!$D143,'PDA Segment Details'!L$7:L$261),-1)</f>
        <v>12380</v>
      </c>
      <c r="I143" s="22">
        <f>ROUND(SUMIF('PDA Segment Details'!D$7:D$261,PDA!$D143,'PDA Segment Details'!M$7:M$261),-1)</f>
        <v>3670</v>
      </c>
      <c r="K143" s="22">
        <f>ROUND(SUMIF('PDA Segment Details'!D$7:D$261,PDA!$D143,'PDA Segment Details'!O$7:O$261),-1)</f>
        <v>210</v>
      </c>
      <c r="L143" s="22">
        <f>ROUND(SUMIF('PDA Segment Details'!D$7:D$261,PDA!$D143,'PDA Segment Details'!P$7:P$261),-1)</f>
        <v>0</v>
      </c>
      <c r="M143" s="22">
        <f>ROUND(SUMIF('PDA Segment Details'!D$7:D$261,PDA!$D143,'PDA Segment Details'!Q$7:Q$261),-1)</f>
        <v>2320</v>
      </c>
      <c r="N143" s="22">
        <f>ROUND(SUMIF('PDA Segment Details'!D$7:D$261,PDA!$D143,'PDA Segment Details'!R$7:R$261),-1)</f>
        <v>1130</v>
      </c>
    </row>
    <row r="144" spans="1:14" ht="12">
      <c r="A144" s="36" t="s">
        <v>19</v>
      </c>
      <c r="B144" s="36">
        <v>1710</v>
      </c>
      <c r="C144" s="36" t="s">
        <v>416</v>
      </c>
      <c r="D144" s="36" t="s">
        <v>417</v>
      </c>
      <c r="E144" s="36" t="s">
        <v>98</v>
      </c>
      <c r="G144" s="22">
        <f>ROUND(SUMIF('PDA Segment Details'!D$7:D$261,PDA!$D144,'PDA Segment Details'!K$7:K$261),-1)</f>
        <v>7390</v>
      </c>
      <c r="H144" s="22">
        <f>ROUND(SUMIF('PDA Segment Details'!D$7:D$261,PDA!$D144,'PDA Segment Details'!L$7:L$261),-1)</f>
        <v>15070</v>
      </c>
      <c r="I144" s="22">
        <f>ROUND(SUMIF('PDA Segment Details'!D$7:D$261,PDA!$D144,'PDA Segment Details'!M$7:M$261),-1)</f>
        <v>7690</v>
      </c>
      <c r="K144" s="22">
        <f>ROUND(SUMIF('PDA Segment Details'!D$7:D$261,PDA!$D144,'PDA Segment Details'!O$7:O$261),-1)</f>
        <v>460</v>
      </c>
      <c r="L144" s="22">
        <f>ROUND(SUMIF('PDA Segment Details'!D$7:D$261,PDA!$D144,'PDA Segment Details'!P$7:P$261),-1)</f>
        <v>510</v>
      </c>
      <c r="M144" s="22">
        <f>ROUND(SUMIF('PDA Segment Details'!D$7:D$261,PDA!$D144,'PDA Segment Details'!Q$7:Q$261),-1)</f>
        <v>1040</v>
      </c>
      <c r="N144" s="22">
        <f>ROUND(SUMIF('PDA Segment Details'!D$7:D$261,PDA!$D144,'PDA Segment Details'!R$7:R$261),-1)</f>
        <v>5670</v>
      </c>
    </row>
    <row r="145" spans="1:14" ht="12">
      <c r="A145" s="36" t="s">
        <v>19</v>
      </c>
      <c r="B145" s="36">
        <v>1712</v>
      </c>
      <c r="C145" s="36" t="s">
        <v>418</v>
      </c>
      <c r="D145" s="36" t="s">
        <v>419</v>
      </c>
      <c r="E145" s="36" t="s">
        <v>99</v>
      </c>
      <c r="G145" s="22">
        <f>ROUND(SUMIF('PDA Segment Details'!D$7:D$261,PDA!$D145,'PDA Segment Details'!K$7:K$261),-1)</f>
        <v>3370</v>
      </c>
      <c r="H145" s="22">
        <f>ROUND(SUMIF('PDA Segment Details'!D$7:D$261,PDA!$D145,'PDA Segment Details'!L$7:L$261),-1)</f>
        <v>5030</v>
      </c>
      <c r="I145" s="22">
        <f>ROUND(SUMIF('PDA Segment Details'!D$7:D$261,PDA!$D145,'PDA Segment Details'!M$7:M$261),-1)</f>
        <v>1660</v>
      </c>
      <c r="K145" s="22">
        <f>ROUND(SUMIF('PDA Segment Details'!D$7:D$261,PDA!$D145,'PDA Segment Details'!O$7:O$261),-1)</f>
        <v>320</v>
      </c>
      <c r="L145" s="22">
        <f>ROUND(SUMIF('PDA Segment Details'!D$7:D$261,PDA!$D145,'PDA Segment Details'!P$7:P$261),-1)</f>
        <v>310</v>
      </c>
      <c r="M145" s="22">
        <f>ROUND(SUMIF('PDA Segment Details'!D$7:D$261,PDA!$D145,'PDA Segment Details'!Q$7:Q$261),-1)</f>
        <v>1030</v>
      </c>
      <c r="N145" s="22">
        <f>ROUND(SUMIF('PDA Segment Details'!D$7:D$261,PDA!$D145,'PDA Segment Details'!R$7:R$261),-1)</f>
        <v>0</v>
      </c>
    </row>
    <row r="146" spans="1:14" ht="12">
      <c r="A146" s="36" t="s">
        <v>19</v>
      </c>
      <c r="B146" s="36">
        <v>1713</v>
      </c>
      <c r="C146" s="36" t="s">
        <v>420</v>
      </c>
      <c r="D146" s="36" t="s">
        <v>421</v>
      </c>
      <c r="E146" s="36" t="s">
        <v>19</v>
      </c>
      <c r="G146" s="22">
        <f>ROUND(SUMIF('PDA Segment Details'!D$7:D$261,PDA!$D146,'PDA Segment Details'!K$7:K$261),-1)</f>
        <v>4390</v>
      </c>
      <c r="H146" s="22">
        <f>ROUND(SUMIF('PDA Segment Details'!D$7:D$261,PDA!$D146,'PDA Segment Details'!L$7:L$261),-1)</f>
        <v>6980</v>
      </c>
      <c r="I146" s="22">
        <f>ROUND(SUMIF('PDA Segment Details'!D$7:D$261,PDA!$D146,'PDA Segment Details'!M$7:M$261),-1)</f>
        <v>2590</v>
      </c>
      <c r="K146" s="22">
        <f>ROUND(SUMIF('PDA Segment Details'!D$7:D$261,PDA!$D146,'PDA Segment Details'!O$7:O$261),-1)</f>
        <v>730</v>
      </c>
      <c r="L146" s="22">
        <f>ROUND(SUMIF('PDA Segment Details'!D$7:D$261,PDA!$D146,'PDA Segment Details'!P$7:P$261),-1)</f>
        <v>1290</v>
      </c>
      <c r="M146" s="22">
        <f>ROUND(SUMIF('PDA Segment Details'!D$7:D$261,PDA!$D146,'PDA Segment Details'!Q$7:Q$261),-1)</f>
        <v>570</v>
      </c>
      <c r="N146" s="22">
        <f>ROUND(SUMIF('PDA Segment Details'!D$7:D$261,PDA!$D146,'PDA Segment Details'!R$7:R$261),-1)</f>
        <v>0</v>
      </c>
    </row>
    <row r="147" spans="1:14" ht="12">
      <c r="A147" s="36" t="s">
        <v>19</v>
      </c>
      <c r="B147" s="36">
        <v>1714</v>
      </c>
      <c r="C147" s="36" t="s">
        <v>422</v>
      </c>
      <c r="D147" s="36" t="s">
        <v>423</v>
      </c>
      <c r="E147" s="36" t="s">
        <v>19</v>
      </c>
      <c r="G147" s="22">
        <f>ROUND(SUMIF('PDA Segment Details'!D$7:D$261,PDA!$D147,'PDA Segment Details'!K$7:K$261),-1)</f>
        <v>10020</v>
      </c>
      <c r="H147" s="22">
        <f>ROUND(SUMIF('PDA Segment Details'!D$7:D$261,PDA!$D147,'PDA Segment Details'!L$7:L$261),-1)</f>
        <v>12750</v>
      </c>
      <c r="I147" s="22">
        <f>ROUND(SUMIF('PDA Segment Details'!D$7:D$261,PDA!$D147,'PDA Segment Details'!M$7:M$261),-1)</f>
        <v>2740</v>
      </c>
      <c r="K147" s="22">
        <f>ROUND(SUMIF('PDA Segment Details'!D$7:D$261,PDA!$D147,'PDA Segment Details'!O$7:O$261),-1)</f>
        <v>540</v>
      </c>
      <c r="L147" s="22">
        <f>ROUND(SUMIF('PDA Segment Details'!D$7:D$261,PDA!$D147,'PDA Segment Details'!P$7:P$261),-1)</f>
        <v>1210</v>
      </c>
      <c r="M147" s="22">
        <f>ROUND(SUMIF('PDA Segment Details'!D$7:D$261,PDA!$D147,'PDA Segment Details'!Q$7:Q$261),-1)</f>
        <v>990</v>
      </c>
      <c r="N147" s="22">
        <f>ROUND(SUMIF('PDA Segment Details'!D$7:D$261,PDA!$D147,'PDA Segment Details'!R$7:R$261),-1)</f>
        <v>0</v>
      </c>
    </row>
    <row r="148" spans="1:14" ht="12">
      <c r="A148" s="36" t="s">
        <v>19</v>
      </c>
      <c r="B148" s="36">
        <v>1715</v>
      </c>
      <c r="C148" s="36" t="s">
        <v>424</v>
      </c>
      <c r="D148" s="36" t="s">
        <v>425</v>
      </c>
      <c r="E148" s="36" t="s">
        <v>100</v>
      </c>
      <c r="G148" s="22">
        <f>ROUND(SUMIF('PDA Segment Details'!D$7:D$261,PDA!$D148,'PDA Segment Details'!K$7:K$261),-1)</f>
        <v>27950</v>
      </c>
      <c r="H148" s="22">
        <f>ROUND(SUMIF('PDA Segment Details'!D$7:D$261,PDA!$D148,'PDA Segment Details'!L$7:L$261),-1)</f>
        <v>55970</v>
      </c>
      <c r="I148" s="22">
        <f>ROUND(SUMIF('PDA Segment Details'!D$7:D$261,PDA!$D148,'PDA Segment Details'!M$7:M$261),-1)</f>
        <v>28020</v>
      </c>
      <c r="K148" s="22">
        <f>ROUND(SUMIF('PDA Segment Details'!D$7:D$261,PDA!$D148,'PDA Segment Details'!O$7:O$261),-1)</f>
        <v>2490</v>
      </c>
      <c r="L148" s="22">
        <f>ROUND(SUMIF('PDA Segment Details'!D$7:D$261,PDA!$D148,'PDA Segment Details'!P$7:P$261),-1)</f>
        <v>5650</v>
      </c>
      <c r="M148" s="22">
        <f>ROUND(SUMIF('PDA Segment Details'!D$7:D$261,PDA!$D148,'PDA Segment Details'!Q$7:Q$261),-1)</f>
        <v>9790</v>
      </c>
      <c r="N148" s="22">
        <f>ROUND(SUMIF('PDA Segment Details'!D$7:D$261,PDA!$D148,'PDA Segment Details'!R$7:R$261),-1)</f>
        <v>10080</v>
      </c>
    </row>
    <row r="149" spans="1:14" ht="12">
      <c r="A149" s="36" t="s">
        <v>19</v>
      </c>
      <c r="B149" s="36">
        <v>1716</v>
      </c>
      <c r="C149" s="36" t="s">
        <v>426</v>
      </c>
      <c r="D149" s="36" t="s">
        <v>427</v>
      </c>
      <c r="E149" s="36" t="s">
        <v>100</v>
      </c>
      <c r="G149" s="22">
        <f>ROUND(SUMIF('PDA Segment Details'!D$7:D$261,PDA!$D149,'PDA Segment Details'!K$7:K$261),-1)</f>
        <v>2550</v>
      </c>
      <c r="H149" s="22">
        <f>ROUND(SUMIF('PDA Segment Details'!D$7:D$261,PDA!$D149,'PDA Segment Details'!L$7:L$261),-1)</f>
        <v>3040</v>
      </c>
      <c r="I149" s="22">
        <f>ROUND(SUMIF('PDA Segment Details'!D$7:D$261,PDA!$D149,'PDA Segment Details'!M$7:M$261),-1)</f>
        <v>490</v>
      </c>
      <c r="K149" s="22">
        <f>ROUND(SUMIF('PDA Segment Details'!D$7:D$261,PDA!$D149,'PDA Segment Details'!O$7:O$261),-1)</f>
        <v>60</v>
      </c>
      <c r="L149" s="22">
        <f>ROUND(SUMIF('PDA Segment Details'!D$7:D$261,PDA!$D149,'PDA Segment Details'!P$7:P$261),-1)</f>
        <v>1270</v>
      </c>
      <c r="M149" s="22">
        <f>ROUND(SUMIF('PDA Segment Details'!D$7:D$261,PDA!$D149,'PDA Segment Details'!Q$7:Q$261),-1)</f>
        <v>60</v>
      </c>
      <c r="N149" s="22">
        <f>ROUND(SUMIF('PDA Segment Details'!D$7:D$261,PDA!$D149,'PDA Segment Details'!R$7:R$261),-1)</f>
        <v>-900</v>
      </c>
    </row>
    <row r="150" spans="1:14" ht="12">
      <c r="A150" s="36" t="s">
        <v>19</v>
      </c>
      <c r="B150" s="36">
        <v>1717</v>
      </c>
      <c r="C150" s="36" t="s">
        <v>428</v>
      </c>
      <c r="D150" s="36" t="s">
        <v>429</v>
      </c>
      <c r="E150" s="36" t="s">
        <v>100</v>
      </c>
      <c r="G150" s="22">
        <f>ROUND(SUMIF('PDA Segment Details'!D$7:D$261,PDA!$D150,'PDA Segment Details'!K$7:K$261),-1)</f>
        <v>84290</v>
      </c>
      <c r="H150" s="22">
        <f>ROUND(SUMIF('PDA Segment Details'!D$7:D$261,PDA!$D150,'PDA Segment Details'!L$7:L$261),-1)</f>
        <v>130190</v>
      </c>
      <c r="I150" s="22">
        <f>ROUND(SUMIF('PDA Segment Details'!D$7:D$261,PDA!$D150,'PDA Segment Details'!M$7:M$261),-1)</f>
        <v>45900</v>
      </c>
      <c r="K150" s="22">
        <f>ROUND(SUMIF('PDA Segment Details'!D$7:D$261,PDA!$D150,'PDA Segment Details'!O$7:O$261),-1)</f>
        <v>4710</v>
      </c>
      <c r="L150" s="22">
        <f>ROUND(SUMIF('PDA Segment Details'!D$7:D$261,PDA!$D150,'PDA Segment Details'!P$7:P$261),-1)</f>
        <v>11710</v>
      </c>
      <c r="M150" s="22">
        <f>ROUND(SUMIF('PDA Segment Details'!D$7:D$261,PDA!$D150,'PDA Segment Details'!Q$7:Q$261),-1)</f>
        <v>12640</v>
      </c>
      <c r="N150" s="22">
        <f>ROUND(SUMIF('PDA Segment Details'!D$7:D$261,PDA!$D150,'PDA Segment Details'!R$7:R$261),-1)</f>
        <v>16850</v>
      </c>
    </row>
    <row r="151" spans="1:14" ht="12">
      <c r="A151" s="36" t="s">
        <v>19</v>
      </c>
      <c r="B151" s="36">
        <v>1718</v>
      </c>
      <c r="C151" s="36" t="s">
        <v>430</v>
      </c>
      <c r="D151" s="36" t="s">
        <v>431</v>
      </c>
      <c r="E151" s="36" t="s">
        <v>100</v>
      </c>
      <c r="G151" s="22">
        <f>ROUND(SUMIF('PDA Segment Details'!D$7:D$261,PDA!$D151,'PDA Segment Details'!K$7:K$261),-1)</f>
        <v>26760</v>
      </c>
      <c r="H151" s="22">
        <f>ROUND(SUMIF('PDA Segment Details'!D$7:D$261,PDA!$D151,'PDA Segment Details'!L$7:L$261),-1)</f>
        <v>31090</v>
      </c>
      <c r="I151" s="22">
        <f>ROUND(SUMIF('PDA Segment Details'!D$7:D$261,PDA!$D151,'PDA Segment Details'!M$7:M$261),-1)</f>
        <v>4330</v>
      </c>
      <c r="K151" s="22">
        <f>ROUND(SUMIF('PDA Segment Details'!D$7:D$261,PDA!$D151,'PDA Segment Details'!O$7:O$261),-1)</f>
        <v>3420</v>
      </c>
      <c r="L151" s="22">
        <f>ROUND(SUMIF('PDA Segment Details'!D$7:D$261,PDA!$D151,'PDA Segment Details'!P$7:P$261),-1)</f>
        <v>3770</v>
      </c>
      <c r="M151" s="22">
        <f>ROUND(SUMIF('PDA Segment Details'!D$7:D$261,PDA!$D151,'PDA Segment Details'!Q$7:Q$261),-1)</f>
        <v>4790</v>
      </c>
      <c r="N151" s="22">
        <f>ROUND(SUMIF('PDA Segment Details'!D$7:D$261,PDA!$D151,'PDA Segment Details'!R$7:R$261),-1)</f>
        <v>-7650</v>
      </c>
    </row>
    <row r="152" spans="1:14" ht="12">
      <c r="A152" s="36" t="s">
        <v>19</v>
      </c>
      <c r="B152" s="36">
        <v>1719</v>
      </c>
      <c r="C152" s="36" t="s">
        <v>432</v>
      </c>
      <c r="D152" s="36" t="s">
        <v>433</v>
      </c>
      <c r="E152" s="36" t="s">
        <v>100</v>
      </c>
      <c r="G152" s="22">
        <f>ROUND(SUMIF('PDA Segment Details'!D$7:D$261,PDA!$D152,'PDA Segment Details'!K$7:K$261),-1)</f>
        <v>6140</v>
      </c>
      <c r="H152" s="22">
        <f>ROUND(SUMIF('PDA Segment Details'!D$7:D$261,PDA!$D152,'PDA Segment Details'!L$7:L$261),-1)</f>
        <v>12180</v>
      </c>
      <c r="I152" s="22">
        <f>ROUND(SUMIF('PDA Segment Details'!D$7:D$261,PDA!$D152,'PDA Segment Details'!M$7:M$261),-1)</f>
        <v>6040</v>
      </c>
      <c r="K152" s="22">
        <f>ROUND(SUMIF('PDA Segment Details'!D$7:D$261,PDA!$D152,'PDA Segment Details'!O$7:O$261),-1)</f>
        <v>970</v>
      </c>
      <c r="L152" s="22">
        <f>ROUND(SUMIF('PDA Segment Details'!D$7:D$261,PDA!$D152,'PDA Segment Details'!P$7:P$261),-1)</f>
        <v>2170</v>
      </c>
      <c r="M152" s="22">
        <f>ROUND(SUMIF('PDA Segment Details'!D$7:D$261,PDA!$D152,'PDA Segment Details'!Q$7:Q$261),-1)</f>
        <v>700</v>
      </c>
      <c r="N152" s="22">
        <f>ROUND(SUMIF('PDA Segment Details'!D$7:D$261,PDA!$D152,'PDA Segment Details'!R$7:R$261),-1)</f>
        <v>2200</v>
      </c>
    </row>
    <row r="153" spans="1:14" ht="12">
      <c r="A153" s="36" t="s">
        <v>19</v>
      </c>
      <c r="B153" s="36">
        <v>1720</v>
      </c>
      <c r="C153" s="36" t="s">
        <v>434</v>
      </c>
      <c r="D153" s="36" t="s">
        <v>435</v>
      </c>
      <c r="E153" s="36" t="s">
        <v>100</v>
      </c>
      <c r="G153" s="22">
        <f>ROUND(SUMIF('PDA Segment Details'!D$7:D$261,PDA!$D153,'PDA Segment Details'!K$7:K$261),-1)</f>
        <v>3940</v>
      </c>
      <c r="H153" s="22">
        <f>ROUND(SUMIF('PDA Segment Details'!D$7:D$261,PDA!$D153,'PDA Segment Details'!L$7:L$261),-1)</f>
        <v>5650</v>
      </c>
      <c r="I153" s="22">
        <f>ROUND(SUMIF('PDA Segment Details'!D$7:D$261,PDA!$D153,'PDA Segment Details'!M$7:M$261),-1)</f>
        <v>1710</v>
      </c>
      <c r="K153" s="22">
        <f>ROUND(SUMIF('PDA Segment Details'!D$7:D$261,PDA!$D153,'PDA Segment Details'!O$7:O$261),-1)</f>
        <v>570</v>
      </c>
      <c r="L153" s="22">
        <f>ROUND(SUMIF('PDA Segment Details'!D$7:D$261,PDA!$D153,'PDA Segment Details'!P$7:P$261),-1)</f>
        <v>1220</v>
      </c>
      <c r="M153" s="22">
        <f>ROUND(SUMIF('PDA Segment Details'!D$7:D$261,PDA!$D153,'PDA Segment Details'!Q$7:Q$261),-1)</f>
        <v>430</v>
      </c>
      <c r="N153" s="22">
        <f>ROUND(SUMIF('PDA Segment Details'!D$7:D$261,PDA!$D153,'PDA Segment Details'!R$7:R$261),-1)</f>
        <v>-500</v>
      </c>
    </row>
    <row r="154" spans="1:14" ht="12">
      <c r="A154" s="36" t="s">
        <v>19</v>
      </c>
      <c r="B154" s="36">
        <v>1721</v>
      </c>
      <c r="C154" s="36" t="s">
        <v>436</v>
      </c>
      <c r="D154" s="36" t="s">
        <v>437</v>
      </c>
      <c r="E154" s="36" t="s">
        <v>100</v>
      </c>
      <c r="G154" s="22">
        <f>ROUND(SUMIF('PDA Segment Details'!D$7:D$261,PDA!$D154,'PDA Segment Details'!K$7:K$261),-1)</f>
        <v>8940</v>
      </c>
      <c r="H154" s="22">
        <f>ROUND(SUMIF('PDA Segment Details'!D$7:D$261,PDA!$D154,'PDA Segment Details'!L$7:L$261),-1)</f>
        <v>15600</v>
      </c>
      <c r="I154" s="22">
        <f>ROUND(SUMIF('PDA Segment Details'!D$7:D$261,PDA!$D154,'PDA Segment Details'!M$7:M$261),-1)</f>
        <v>6660</v>
      </c>
      <c r="K154" s="22">
        <f>ROUND(SUMIF('PDA Segment Details'!D$7:D$261,PDA!$D154,'PDA Segment Details'!O$7:O$261),-1)</f>
        <v>1180</v>
      </c>
      <c r="L154" s="22">
        <f>ROUND(SUMIF('PDA Segment Details'!D$7:D$261,PDA!$D154,'PDA Segment Details'!P$7:P$261),-1)</f>
        <v>3650</v>
      </c>
      <c r="M154" s="22">
        <f>ROUND(SUMIF('PDA Segment Details'!D$7:D$261,PDA!$D154,'PDA Segment Details'!Q$7:Q$261),-1)</f>
        <v>1730</v>
      </c>
      <c r="N154" s="22">
        <f>ROUND(SUMIF('PDA Segment Details'!D$7:D$261,PDA!$D154,'PDA Segment Details'!R$7:R$261),-1)</f>
        <v>110</v>
      </c>
    </row>
    <row r="155" spans="1:14" ht="12">
      <c r="A155" s="36" t="s">
        <v>19</v>
      </c>
      <c r="B155" s="36">
        <v>1722</v>
      </c>
      <c r="C155" s="36" t="s">
        <v>438</v>
      </c>
      <c r="D155" s="36" t="s">
        <v>439</v>
      </c>
      <c r="E155" s="36" t="s">
        <v>100</v>
      </c>
      <c r="G155" s="22">
        <f>ROUND(SUMIF('PDA Segment Details'!D$7:D$261,PDA!$D155,'PDA Segment Details'!K$7:K$261),-1)</f>
        <v>9950</v>
      </c>
      <c r="H155" s="22">
        <f>ROUND(SUMIF('PDA Segment Details'!D$7:D$261,PDA!$D155,'PDA Segment Details'!L$7:L$261),-1)</f>
        <v>13380</v>
      </c>
      <c r="I155" s="22">
        <f>ROUND(SUMIF('PDA Segment Details'!D$7:D$261,PDA!$D155,'PDA Segment Details'!M$7:M$261),-1)</f>
        <v>3430</v>
      </c>
      <c r="K155" s="22">
        <f>ROUND(SUMIF('PDA Segment Details'!D$7:D$261,PDA!$D155,'PDA Segment Details'!O$7:O$261),-1)</f>
        <v>890</v>
      </c>
      <c r="L155" s="22">
        <f>ROUND(SUMIF('PDA Segment Details'!D$7:D$261,PDA!$D155,'PDA Segment Details'!P$7:P$261),-1)</f>
        <v>2250</v>
      </c>
      <c r="M155" s="22">
        <f>ROUND(SUMIF('PDA Segment Details'!D$7:D$261,PDA!$D155,'PDA Segment Details'!Q$7:Q$261),-1)</f>
        <v>590</v>
      </c>
      <c r="N155" s="22">
        <f>ROUND(SUMIF('PDA Segment Details'!D$7:D$261,PDA!$D155,'PDA Segment Details'!R$7:R$261),-1)</f>
        <v>-300</v>
      </c>
    </row>
    <row r="156" spans="1:14" ht="12">
      <c r="A156" s="36" t="s">
        <v>19</v>
      </c>
      <c r="B156" s="36">
        <v>1723</v>
      </c>
      <c r="C156" s="36" t="s">
        <v>440</v>
      </c>
      <c r="D156" s="36" t="s">
        <v>441</v>
      </c>
      <c r="E156" s="36" t="s">
        <v>100</v>
      </c>
      <c r="G156" s="22">
        <f>ROUND(SUMIF('PDA Segment Details'!D$7:D$261,PDA!$D156,'PDA Segment Details'!K$7:K$261),-1)</f>
        <v>5680</v>
      </c>
      <c r="H156" s="22">
        <f>ROUND(SUMIF('PDA Segment Details'!D$7:D$261,PDA!$D156,'PDA Segment Details'!L$7:L$261),-1)</f>
        <v>8020</v>
      </c>
      <c r="I156" s="22">
        <f>ROUND(SUMIF('PDA Segment Details'!D$7:D$261,PDA!$D156,'PDA Segment Details'!M$7:M$261),-1)</f>
        <v>2340</v>
      </c>
      <c r="K156" s="22">
        <f>ROUND(SUMIF('PDA Segment Details'!D$7:D$261,PDA!$D156,'PDA Segment Details'!O$7:O$261),-1)</f>
        <v>820</v>
      </c>
      <c r="L156" s="22">
        <f>ROUND(SUMIF('PDA Segment Details'!D$7:D$261,PDA!$D156,'PDA Segment Details'!P$7:P$261),-1)</f>
        <v>1850</v>
      </c>
      <c r="M156" s="22">
        <f>ROUND(SUMIF('PDA Segment Details'!D$7:D$261,PDA!$D156,'PDA Segment Details'!Q$7:Q$261),-1)</f>
        <v>670</v>
      </c>
      <c r="N156" s="22">
        <f>ROUND(SUMIF('PDA Segment Details'!D$7:D$261,PDA!$D156,'PDA Segment Details'!R$7:R$261),-1)</f>
        <v>-1000</v>
      </c>
    </row>
    <row r="157" spans="1:14" ht="12">
      <c r="A157" s="36" t="s">
        <v>19</v>
      </c>
      <c r="B157" s="36">
        <v>1724</v>
      </c>
      <c r="C157" s="36" t="s">
        <v>442</v>
      </c>
      <c r="D157" s="36" t="s">
        <v>443</v>
      </c>
      <c r="E157" s="36" t="s">
        <v>100</v>
      </c>
      <c r="G157" s="22">
        <f>ROUND(SUMIF('PDA Segment Details'!D$7:D$261,PDA!$D157,'PDA Segment Details'!K$7:K$261),-1)</f>
        <v>5430</v>
      </c>
      <c r="H157" s="22">
        <f>ROUND(SUMIF('PDA Segment Details'!D$7:D$261,PDA!$D157,'PDA Segment Details'!L$7:L$261),-1)</f>
        <v>9700</v>
      </c>
      <c r="I157" s="22">
        <f>ROUND(SUMIF('PDA Segment Details'!D$7:D$261,PDA!$D157,'PDA Segment Details'!M$7:M$261),-1)</f>
        <v>4270</v>
      </c>
      <c r="K157" s="22">
        <f>ROUND(SUMIF('PDA Segment Details'!D$7:D$261,PDA!$D157,'PDA Segment Details'!O$7:O$261),-1)</f>
        <v>760</v>
      </c>
      <c r="L157" s="22">
        <f>ROUND(SUMIF('PDA Segment Details'!D$7:D$261,PDA!$D157,'PDA Segment Details'!P$7:P$261),-1)</f>
        <v>2620</v>
      </c>
      <c r="M157" s="22">
        <f>ROUND(SUMIF('PDA Segment Details'!D$7:D$261,PDA!$D157,'PDA Segment Details'!Q$7:Q$261),-1)</f>
        <v>230</v>
      </c>
      <c r="N157" s="22">
        <f>ROUND(SUMIF('PDA Segment Details'!D$7:D$261,PDA!$D157,'PDA Segment Details'!R$7:R$261),-1)</f>
        <v>660</v>
      </c>
    </row>
    <row r="158" spans="1:14" ht="12">
      <c r="A158" s="36" t="s">
        <v>19</v>
      </c>
      <c r="B158" s="36">
        <v>1725</v>
      </c>
      <c r="C158" s="36" t="s">
        <v>444</v>
      </c>
      <c r="D158" s="36" t="s">
        <v>445</v>
      </c>
      <c r="E158" s="36" t="s">
        <v>100</v>
      </c>
      <c r="G158" s="22">
        <f>ROUND(SUMIF('PDA Segment Details'!D$7:D$261,PDA!$D158,'PDA Segment Details'!K$7:K$261),-1)</f>
        <v>4070</v>
      </c>
      <c r="H158" s="22">
        <f>ROUND(SUMIF('PDA Segment Details'!D$7:D$261,PDA!$D158,'PDA Segment Details'!L$7:L$261),-1)</f>
        <v>7060</v>
      </c>
      <c r="I158" s="22">
        <f>ROUND(SUMIF('PDA Segment Details'!D$7:D$261,PDA!$D158,'PDA Segment Details'!M$7:M$261),-1)</f>
        <v>2990</v>
      </c>
      <c r="K158" s="22">
        <f>ROUND(SUMIF('PDA Segment Details'!D$7:D$261,PDA!$D158,'PDA Segment Details'!O$7:O$261),-1)</f>
        <v>490</v>
      </c>
      <c r="L158" s="22">
        <f>ROUND(SUMIF('PDA Segment Details'!D$7:D$261,PDA!$D158,'PDA Segment Details'!P$7:P$261),-1)</f>
        <v>800</v>
      </c>
      <c r="M158" s="22">
        <f>ROUND(SUMIF('PDA Segment Details'!D$7:D$261,PDA!$D158,'PDA Segment Details'!Q$7:Q$261),-1)</f>
        <v>1220</v>
      </c>
      <c r="N158" s="22">
        <f>ROUND(SUMIF('PDA Segment Details'!D$7:D$261,PDA!$D158,'PDA Segment Details'!R$7:R$261),-1)</f>
        <v>480</v>
      </c>
    </row>
    <row r="159" spans="1:14" ht="12">
      <c r="A159" s="36" t="s">
        <v>19</v>
      </c>
      <c r="B159" s="36">
        <v>1726</v>
      </c>
      <c r="C159" s="36" t="s">
        <v>446</v>
      </c>
      <c r="D159" s="36" t="s">
        <v>447</v>
      </c>
      <c r="E159" s="36" t="s">
        <v>100</v>
      </c>
      <c r="G159" s="22">
        <f>ROUND(SUMIF('PDA Segment Details'!D$7:D$261,PDA!$D159,'PDA Segment Details'!K$7:K$261),-1)</f>
        <v>3520</v>
      </c>
      <c r="H159" s="22">
        <f>ROUND(SUMIF('PDA Segment Details'!D$7:D$261,PDA!$D159,'PDA Segment Details'!L$7:L$261),-1)</f>
        <v>5520</v>
      </c>
      <c r="I159" s="22">
        <f>ROUND(SUMIF('PDA Segment Details'!D$7:D$261,PDA!$D159,'PDA Segment Details'!M$7:M$261),-1)</f>
        <v>2000</v>
      </c>
      <c r="K159" s="22">
        <f>ROUND(SUMIF('PDA Segment Details'!D$7:D$261,PDA!$D159,'PDA Segment Details'!O$7:O$261),-1)</f>
        <v>490</v>
      </c>
      <c r="L159" s="22">
        <f>ROUND(SUMIF('PDA Segment Details'!D$7:D$261,PDA!$D159,'PDA Segment Details'!P$7:P$261),-1)</f>
        <v>410</v>
      </c>
      <c r="M159" s="22">
        <f>ROUND(SUMIF('PDA Segment Details'!D$7:D$261,PDA!$D159,'PDA Segment Details'!Q$7:Q$261),-1)</f>
        <v>880</v>
      </c>
      <c r="N159" s="22">
        <f>ROUND(SUMIF('PDA Segment Details'!D$7:D$261,PDA!$D159,'PDA Segment Details'!R$7:R$261),-1)</f>
        <v>220</v>
      </c>
    </row>
    <row r="160" spans="1:14" ht="12">
      <c r="A160" s="36" t="s">
        <v>19</v>
      </c>
      <c r="B160" s="36">
        <v>1727</v>
      </c>
      <c r="C160" s="36" t="s">
        <v>448</v>
      </c>
      <c r="D160" s="36" t="s">
        <v>449</v>
      </c>
      <c r="E160" s="36" t="s">
        <v>100</v>
      </c>
      <c r="G160" s="22">
        <f>ROUND(SUMIF('PDA Segment Details'!D$7:D$261,PDA!$D160,'PDA Segment Details'!K$7:K$261),-1)</f>
        <v>4040</v>
      </c>
      <c r="H160" s="22">
        <f>ROUND(SUMIF('PDA Segment Details'!D$7:D$261,PDA!$D160,'PDA Segment Details'!L$7:L$261),-1)</f>
        <v>6820</v>
      </c>
      <c r="I160" s="22">
        <f>ROUND(SUMIF('PDA Segment Details'!D$7:D$261,PDA!$D160,'PDA Segment Details'!M$7:M$261),-1)</f>
        <v>2780</v>
      </c>
      <c r="K160" s="22">
        <f>ROUND(SUMIF('PDA Segment Details'!D$7:D$261,PDA!$D160,'PDA Segment Details'!O$7:O$261),-1)</f>
        <v>430</v>
      </c>
      <c r="L160" s="22">
        <f>ROUND(SUMIF('PDA Segment Details'!D$7:D$261,PDA!$D160,'PDA Segment Details'!P$7:P$261),-1)</f>
        <v>740</v>
      </c>
      <c r="M160" s="22">
        <f>ROUND(SUMIF('PDA Segment Details'!D$7:D$261,PDA!$D160,'PDA Segment Details'!Q$7:Q$261),-1)</f>
        <v>1360</v>
      </c>
      <c r="N160" s="22">
        <f>ROUND(SUMIF('PDA Segment Details'!D$7:D$261,PDA!$D160,'PDA Segment Details'!R$7:R$261),-1)</f>
        <v>250</v>
      </c>
    </row>
    <row r="161" spans="1:14" ht="12">
      <c r="A161" s="36" t="s">
        <v>19</v>
      </c>
      <c r="B161" s="36">
        <v>1728</v>
      </c>
      <c r="C161" s="36" t="s">
        <v>450</v>
      </c>
      <c r="D161" s="36" t="s">
        <v>451</v>
      </c>
      <c r="E161" s="36" t="s">
        <v>100</v>
      </c>
      <c r="G161" s="22">
        <f>ROUND(SUMIF('PDA Segment Details'!D$7:D$261,PDA!$D161,'PDA Segment Details'!K$7:K$261),-1)</f>
        <v>11520</v>
      </c>
      <c r="H161" s="22">
        <f>ROUND(SUMIF('PDA Segment Details'!D$7:D$261,PDA!$D161,'PDA Segment Details'!L$7:L$261),-1)</f>
        <v>12910</v>
      </c>
      <c r="I161" s="22">
        <f>ROUND(SUMIF('PDA Segment Details'!D$7:D$261,PDA!$D161,'PDA Segment Details'!M$7:M$261),-1)</f>
        <v>1390</v>
      </c>
      <c r="K161" s="22">
        <f>ROUND(SUMIF('PDA Segment Details'!D$7:D$261,PDA!$D161,'PDA Segment Details'!O$7:O$261),-1)</f>
        <v>2700</v>
      </c>
      <c r="L161" s="22">
        <f>ROUND(SUMIF('PDA Segment Details'!D$7:D$261,PDA!$D161,'PDA Segment Details'!P$7:P$261),-1)</f>
        <v>560</v>
      </c>
      <c r="M161" s="22">
        <f>ROUND(SUMIF('PDA Segment Details'!D$7:D$261,PDA!$D161,'PDA Segment Details'!Q$7:Q$261),-1)</f>
        <v>460</v>
      </c>
      <c r="N161" s="22">
        <f>ROUND(SUMIF('PDA Segment Details'!D$7:D$261,PDA!$D161,'PDA Segment Details'!R$7:R$261),-1)</f>
        <v>-2320</v>
      </c>
    </row>
    <row r="162" spans="1:14" ht="12">
      <c r="A162" s="36" t="s">
        <v>19</v>
      </c>
      <c r="B162" s="36">
        <v>1729</v>
      </c>
      <c r="C162" s="36" t="s">
        <v>452</v>
      </c>
      <c r="D162" s="36" t="s">
        <v>453</v>
      </c>
      <c r="E162" s="36" t="s">
        <v>100</v>
      </c>
      <c r="G162" s="22">
        <f>ROUND(SUMIF('PDA Segment Details'!D$7:D$261,PDA!$D162,'PDA Segment Details'!K$7:K$261),-1)</f>
        <v>1700</v>
      </c>
      <c r="H162" s="22">
        <f>ROUND(SUMIF('PDA Segment Details'!D$7:D$261,PDA!$D162,'PDA Segment Details'!L$7:L$261),-1)</f>
        <v>2660</v>
      </c>
      <c r="I162" s="22">
        <f>ROUND(SUMIF('PDA Segment Details'!D$7:D$261,PDA!$D162,'PDA Segment Details'!M$7:M$261),-1)</f>
        <v>960</v>
      </c>
      <c r="K162" s="22">
        <f>ROUND(SUMIF('PDA Segment Details'!D$7:D$261,PDA!$D162,'PDA Segment Details'!O$7:O$261),-1)</f>
        <v>220</v>
      </c>
      <c r="L162" s="22">
        <f>ROUND(SUMIF('PDA Segment Details'!D$7:D$261,PDA!$D162,'PDA Segment Details'!P$7:P$261),-1)</f>
        <v>310</v>
      </c>
      <c r="M162" s="22">
        <f>ROUND(SUMIF('PDA Segment Details'!D$7:D$261,PDA!$D162,'PDA Segment Details'!Q$7:Q$261),-1)</f>
        <v>340</v>
      </c>
      <c r="N162" s="22">
        <f>ROUND(SUMIF('PDA Segment Details'!D$7:D$261,PDA!$D162,'PDA Segment Details'!R$7:R$261),-1)</f>
        <v>100</v>
      </c>
    </row>
    <row r="163" spans="1:14" ht="12">
      <c r="A163" s="36" t="s">
        <v>19</v>
      </c>
      <c r="B163" s="36">
        <v>1730</v>
      </c>
      <c r="C163" s="36" t="s">
        <v>454</v>
      </c>
      <c r="D163" s="36" t="s">
        <v>455</v>
      </c>
      <c r="E163" s="36" t="s">
        <v>100</v>
      </c>
      <c r="G163" s="22">
        <f>ROUND(SUMIF('PDA Segment Details'!D$7:D$261,PDA!$D163,'PDA Segment Details'!K$7:K$261),-1)</f>
        <v>5600</v>
      </c>
      <c r="H163" s="22">
        <f>ROUND(SUMIF('PDA Segment Details'!D$7:D$261,PDA!$D163,'PDA Segment Details'!L$7:L$261),-1)</f>
        <v>7630</v>
      </c>
      <c r="I163" s="22">
        <f>ROUND(SUMIF('PDA Segment Details'!D$7:D$261,PDA!$D163,'PDA Segment Details'!M$7:M$261),-1)</f>
        <v>2030</v>
      </c>
      <c r="K163" s="22">
        <f>ROUND(SUMIF('PDA Segment Details'!D$7:D$261,PDA!$D163,'PDA Segment Details'!O$7:O$261),-1)</f>
        <v>1340</v>
      </c>
      <c r="L163" s="22">
        <f>ROUND(SUMIF('PDA Segment Details'!D$7:D$261,PDA!$D163,'PDA Segment Details'!P$7:P$261),-1)</f>
        <v>350</v>
      </c>
      <c r="M163" s="22">
        <f>ROUND(SUMIF('PDA Segment Details'!D$7:D$261,PDA!$D163,'PDA Segment Details'!Q$7:Q$261),-1)</f>
        <v>140</v>
      </c>
      <c r="N163" s="22">
        <f>ROUND(SUMIF('PDA Segment Details'!D$7:D$261,PDA!$D163,'PDA Segment Details'!R$7:R$261),-1)</f>
        <v>200</v>
      </c>
    </row>
    <row r="164" spans="1:14" ht="12">
      <c r="A164" s="36" t="s">
        <v>19</v>
      </c>
      <c r="B164" s="36">
        <v>1731</v>
      </c>
      <c r="C164" s="36" t="s">
        <v>456</v>
      </c>
      <c r="D164" s="36" t="s">
        <v>457</v>
      </c>
      <c r="E164" s="36" t="s">
        <v>100</v>
      </c>
      <c r="G164" s="22">
        <f>ROUND(SUMIF('PDA Segment Details'!D$7:D$261,PDA!$D164,'PDA Segment Details'!K$7:K$261),-1)</f>
        <v>880</v>
      </c>
      <c r="H164" s="22">
        <f>ROUND(SUMIF('PDA Segment Details'!D$7:D$261,PDA!$D164,'PDA Segment Details'!L$7:L$261),-1)</f>
        <v>1720</v>
      </c>
      <c r="I164" s="22">
        <f>ROUND(SUMIF('PDA Segment Details'!D$7:D$261,PDA!$D164,'PDA Segment Details'!M$7:M$261),-1)</f>
        <v>840</v>
      </c>
      <c r="K164" s="22">
        <f>ROUND(SUMIF('PDA Segment Details'!D$7:D$261,PDA!$D164,'PDA Segment Details'!O$7:O$261),-1)</f>
        <v>150</v>
      </c>
      <c r="L164" s="22">
        <f>ROUND(SUMIF('PDA Segment Details'!D$7:D$261,PDA!$D164,'PDA Segment Details'!P$7:P$261),-1)</f>
        <v>390</v>
      </c>
      <c r="M164" s="22">
        <f>ROUND(SUMIF('PDA Segment Details'!D$7:D$261,PDA!$D164,'PDA Segment Details'!Q$7:Q$261),-1)</f>
        <v>60</v>
      </c>
      <c r="N164" s="22">
        <f>ROUND(SUMIF('PDA Segment Details'!D$7:D$261,PDA!$D164,'PDA Segment Details'!R$7:R$261),-1)</f>
        <v>240</v>
      </c>
    </row>
    <row r="165" spans="1:14" ht="12">
      <c r="A165" s="36" t="s">
        <v>19</v>
      </c>
      <c r="B165" s="36">
        <v>1732</v>
      </c>
      <c r="C165" s="36" t="s">
        <v>458</v>
      </c>
      <c r="D165" s="36" t="s">
        <v>459</v>
      </c>
      <c r="E165" s="36" t="s">
        <v>100</v>
      </c>
      <c r="G165" s="22">
        <f>ROUND(SUMIF('PDA Segment Details'!D$7:D$261,PDA!$D165,'PDA Segment Details'!K$7:K$261),-1)</f>
        <v>2340</v>
      </c>
      <c r="H165" s="22">
        <f>ROUND(SUMIF('PDA Segment Details'!D$7:D$261,PDA!$D165,'PDA Segment Details'!L$7:L$261),-1)</f>
        <v>5580</v>
      </c>
      <c r="I165" s="22">
        <f>ROUND(SUMIF('PDA Segment Details'!D$7:D$261,PDA!$D165,'PDA Segment Details'!M$7:M$261),-1)</f>
        <v>3250</v>
      </c>
      <c r="K165" s="22">
        <f>ROUND(SUMIF('PDA Segment Details'!D$7:D$261,PDA!$D165,'PDA Segment Details'!O$7:O$261),-1)</f>
        <v>380</v>
      </c>
      <c r="L165" s="22">
        <f>ROUND(SUMIF('PDA Segment Details'!D$7:D$261,PDA!$D165,'PDA Segment Details'!P$7:P$261),-1)</f>
        <v>2220</v>
      </c>
      <c r="M165" s="22">
        <f>ROUND(SUMIF('PDA Segment Details'!D$7:D$261,PDA!$D165,'PDA Segment Details'!Q$7:Q$261),-1)</f>
        <v>190</v>
      </c>
      <c r="N165" s="22">
        <f>ROUND(SUMIF('PDA Segment Details'!D$7:D$261,PDA!$D165,'PDA Segment Details'!R$7:R$261),-1)</f>
        <v>460</v>
      </c>
    </row>
    <row r="166" spans="1:14" ht="12">
      <c r="A166" s="36" t="s">
        <v>19</v>
      </c>
      <c r="B166" s="36">
        <v>1733</v>
      </c>
      <c r="C166" s="36" t="s">
        <v>460</v>
      </c>
      <c r="D166" s="36" t="s">
        <v>461</v>
      </c>
      <c r="E166" s="36" t="s">
        <v>100</v>
      </c>
      <c r="G166" s="22">
        <f>ROUND(SUMIF('PDA Segment Details'!D$7:D$261,PDA!$D166,'PDA Segment Details'!K$7:K$261),-1)</f>
        <v>3440</v>
      </c>
      <c r="H166" s="22">
        <f>ROUND(SUMIF('PDA Segment Details'!D$7:D$261,PDA!$D166,'PDA Segment Details'!L$7:L$261),-1)</f>
        <v>5230</v>
      </c>
      <c r="I166" s="22">
        <f>ROUND(SUMIF('PDA Segment Details'!D$7:D$261,PDA!$D166,'PDA Segment Details'!M$7:M$261),-1)</f>
        <v>1790</v>
      </c>
      <c r="K166" s="22">
        <f>ROUND(SUMIF('PDA Segment Details'!D$7:D$261,PDA!$D166,'PDA Segment Details'!O$7:O$261),-1)</f>
        <v>480</v>
      </c>
      <c r="L166" s="22">
        <f>ROUND(SUMIF('PDA Segment Details'!D$7:D$261,PDA!$D166,'PDA Segment Details'!P$7:P$261),-1)</f>
        <v>900</v>
      </c>
      <c r="M166" s="22">
        <f>ROUND(SUMIF('PDA Segment Details'!D$7:D$261,PDA!$D166,'PDA Segment Details'!Q$7:Q$261),-1)</f>
        <v>240</v>
      </c>
      <c r="N166" s="22">
        <f>ROUND(SUMIF('PDA Segment Details'!D$7:D$261,PDA!$D166,'PDA Segment Details'!R$7:R$261),-1)</f>
        <v>170</v>
      </c>
    </row>
    <row r="167" spans="1:14" ht="12">
      <c r="A167" s="36" t="s">
        <v>19</v>
      </c>
      <c r="B167" s="36">
        <v>1734</v>
      </c>
      <c r="C167" s="36" t="s">
        <v>462</v>
      </c>
      <c r="D167" s="36" t="s">
        <v>463</v>
      </c>
      <c r="E167" s="36" t="s">
        <v>100</v>
      </c>
      <c r="G167" s="22">
        <f>ROUND(SUMIF('PDA Segment Details'!D$7:D$261,PDA!$D167,'PDA Segment Details'!K$7:K$261),-1)</f>
        <v>6900</v>
      </c>
      <c r="H167" s="22">
        <f>ROUND(SUMIF('PDA Segment Details'!D$7:D$261,PDA!$D167,'PDA Segment Details'!L$7:L$261),-1)</f>
        <v>14690</v>
      </c>
      <c r="I167" s="22">
        <f>ROUND(SUMIF('PDA Segment Details'!D$7:D$261,PDA!$D167,'PDA Segment Details'!M$7:M$261),-1)</f>
        <v>7790</v>
      </c>
      <c r="K167" s="22">
        <f>ROUND(SUMIF('PDA Segment Details'!D$7:D$261,PDA!$D167,'PDA Segment Details'!O$7:O$261),-1)</f>
        <v>570</v>
      </c>
      <c r="L167" s="22">
        <f>ROUND(SUMIF('PDA Segment Details'!D$7:D$261,PDA!$D167,'PDA Segment Details'!P$7:P$261),-1)</f>
        <v>0</v>
      </c>
      <c r="M167" s="22">
        <f>ROUND(SUMIF('PDA Segment Details'!D$7:D$261,PDA!$D167,'PDA Segment Details'!Q$7:Q$261),-1)</f>
        <v>710</v>
      </c>
      <c r="N167" s="22">
        <f>ROUND(SUMIF('PDA Segment Details'!D$7:D$261,PDA!$D167,'PDA Segment Details'!R$7:R$261),-1)</f>
        <v>6510</v>
      </c>
    </row>
    <row r="168" spans="1:14" ht="12">
      <c r="A168" s="36" t="s">
        <v>19</v>
      </c>
      <c r="B168" s="36">
        <v>1735</v>
      </c>
      <c r="C168" s="36" t="s">
        <v>464</v>
      </c>
      <c r="D168" s="36" t="s">
        <v>465</v>
      </c>
      <c r="E168" s="36" t="s">
        <v>100</v>
      </c>
      <c r="G168" s="22">
        <f>ROUND(SUMIF('PDA Segment Details'!D$7:D$261,PDA!$D168,'PDA Segment Details'!K$7:K$261),-1)</f>
        <v>11650</v>
      </c>
      <c r="H168" s="22">
        <f>ROUND(SUMIF('PDA Segment Details'!D$7:D$261,PDA!$D168,'PDA Segment Details'!L$7:L$261),-1)</f>
        <v>19730</v>
      </c>
      <c r="I168" s="22">
        <f>ROUND(SUMIF('PDA Segment Details'!D$7:D$261,PDA!$D168,'PDA Segment Details'!M$7:M$261),-1)</f>
        <v>8080</v>
      </c>
      <c r="K168" s="22">
        <f>ROUND(SUMIF('PDA Segment Details'!D$7:D$261,PDA!$D168,'PDA Segment Details'!O$7:O$261),-1)</f>
        <v>530</v>
      </c>
      <c r="L168" s="22">
        <f>ROUND(SUMIF('PDA Segment Details'!D$7:D$261,PDA!$D168,'PDA Segment Details'!P$7:P$261),-1)</f>
        <v>0</v>
      </c>
      <c r="M168" s="22">
        <f>ROUND(SUMIF('PDA Segment Details'!D$7:D$261,PDA!$D168,'PDA Segment Details'!Q$7:Q$261),-1)</f>
        <v>1270</v>
      </c>
      <c r="N168" s="22">
        <f>ROUND(SUMIF('PDA Segment Details'!D$7:D$261,PDA!$D168,'PDA Segment Details'!R$7:R$261),-1)</f>
        <v>6280</v>
      </c>
    </row>
    <row r="169" spans="1:14" ht="12">
      <c r="A169" s="36" t="s">
        <v>19</v>
      </c>
      <c r="B169" s="36">
        <v>1736</v>
      </c>
      <c r="C169" s="36" t="s">
        <v>466</v>
      </c>
      <c r="D169" s="36" t="s">
        <v>467</v>
      </c>
      <c r="E169" s="36" t="s">
        <v>102</v>
      </c>
      <c r="G169" s="22">
        <f>ROUND(SUMIF('PDA Segment Details'!D$7:D$261,PDA!$D169,'PDA Segment Details'!K$7:K$261),-1)</f>
        <v>4160</v>
      </c>
      <c r="H169" s="22">
        <f>ROUND(SUMIF('PDA Segment Details'!D$7:D$261,PDA!$D169,'PDA Segment Details'!L$7:L$261),-1)</f>
        <v>5380</v>
      </c>
      <c r="I169" s="22">
        <f>ROUND(SUMIF('PDA Segment Details'!D$7:D$261,PDA!$D169,'PDA Segment Details'!M$7:M$261),-1)</f>
        <v>1220</v>
      </c>
      <c r="K169" s="22">
        <f>ROUND(SUMIF('PDA Segment Details'!D$7:D$261,PDA!$D169,'PDA Segment Details'!O$7:O$261),-1)</f>
        <v>190</v>
      </c>
      <c r="L169" s="22">
        <f>ROUND(SUMIF('PDA Segment Details'!D$7:D$261,PDA!$D169,'PDA Segment Details'!P$7:P$261),-1)</f>
        <v>1280</v>
      </c>
      <c r="M169" s="22">
        <f>ROUND(SUMIF('PDA Segment Details'!D$7:D$261,PDA!$D169,'PDA Segment Details'!Q$7:Q$261),-1)</f>
        <v>750</v>
      </c>
      <c r="N169" s="22">
        <f>ROUND(SUMIF('PDA Segment Details'!D$7:D$261,PDA!$D169,'PDA Segment Details'!R$7:R$261),-1)</f>
        <v>-1000</v>
      </c>
    </row>
    <row r="170" spans="1:14" ht="12">
      <c r="A170" s="36" t="s">
        <v>19</v>
      </c>
      <c r="B170" s="36">
        <v>1737</v>
      </c>
      <c r="C170" s="36" t="s">
        <v>468</v>
      </c>
      <c r="D170" s="36" t="s">
        <v>469</v>
      </c>
      <c r="E170" s="36" t="s">
        <v>102</v>
      </c>
      <c r="G170" s="22">
        <f>ROUND(SUMIF('PDA Segment Details'!D$7:D$261,PDA!$D170,'PDA Segment Details'!K$7:K$261),-1)</f>
        <v>3750</v>
      </c>
      <c r="H170" s="22">
        <f>ROUND(SUMIF('PDA Segment Details'!D$7:D$261,PDA!$D170,'PDA Segment Details'!L$7:L$261),-1)</f>
        <v>5660</v>
      </c>
      <c r="I170" s="22">
        <f>ROUND(SUMIF('PDA Segment Details'!D$7:D$261,PDA!$D170,'PDA Segment Details'!M$7:M$261),-1)</f>
        <v>1910</v>
      </c>
      <c r="K170" s="22">
        <f>ROUND(SUMIF('PDA Segment Details'!D$7:D$261,PDA!$D170,'PDA Segment Details'!O$7:O$261),-1)</f>
        <v>330</v>
      </c>
      <c r="L170" s="22">
        <f>ROUND(SUMIF('PDA Segment Details'!D$7:D$261,PDA!$D170,'PDA Segment Details'!P$7:P$261),-1)</f>
        <v>720</v>
      </c>
      <c r="M170" s="22">
        <f>ROUND(SUMIF('PDA Segment Details'!D$7:D$261,PDA!$D170,'PDA Segment Details'!Q$7:Q$261),-1)</f>
        <v>860</v>
      </c>
      <c r="N170" s="22">
        <f>ROUND(SUMIF('PDA Segment Details'!D$7:D$261,PDA!$D170,'PDA Segment Details'!R$7:R$261),-1)</f>
        <v>10</v>
      </c>
    </row>
    <row r="171" spans="1:14" ht="12">
      <c r="A171" s="36" t="s">
        <v>19</v>
      </c>
      <c r="B171" s="36">
        <v>1738</v>
      </c>
      <c r="C171" s="36" t="s">
        <v>470</v>
      </c>
      <c r="D171" s="36" t="s">
        <v>471</v>
      </c>
      <c r="E171" s="36" t="s">
        <v>102</v>
      </c>
      <c r="G171" s="22">
        <f>ROUND(SUMIF('PDA Segment Details'!D$7:D$261,PDA!$D171,'PDA Segment Details'!K$7:K$261),-1)</f>
        <v>13190</v>
      </c>
      <c r="H171" s="22">
        <f>ROUND(SUMIF('PDA Segment Details'!D$7:D$261,PDA!$D171,'PDA Segment Details'!L$7:L$261),-1)</f>
        <v>16390</v>
      </c>
      <c r="I171" s="22">
        <f>ROUND(SUMIF('PDA Segment Details'!D$7:D$261,PDA!$D171,'PDA Segment Details'!M$7:M$261),-1)</f>
        <v>3200</v>
      </c>
      <c r="K171" s="22">
        <f>ROUND(SUMIF('PDA Segment Details'!D$7:D$261,PDA!$D171,'PDA Segment Details'!O$7:O$261),-1)</f>
        <v>1370</v>
      </c>
      <c r="L171" s="22">
        <f>ROUND(SUMIF('PDA Segment Details'!D$7:D$261,PDA!$D171,'PDA Segment Details'!P$7:P$261),-1)</f>
        <v>1660</v>
      </c>
      <c r="M171" s="22">
        <f>ROUND(SUMIF('PDA Segment Details'!D$7:D$261,PDA!$D171,'PDA Segment Details'!Q$7:Q$261),-1)</f>
        <v>670</v>
      </c>
      <c r="N171" s="22">
        <f>ROUND(SUMIF('PDA Segment Details'!D$7:D$261,PDA!$D171,'PDA Segment Details'!R$7:R$261),-1)</f>
        <v>-490</v>
      </c>
    </row>
    <row r="172" spans="1:14" ht="12">
      <c r="A172" s="36" t="s">
        <v>19</v>
      </c>
      <c r="B172" s="36">
        <v>1739</v>
      </c>
      <c r="C172" s="36" t="s">
        <v>472</v>
      </c>
      <c r="D172" s="36" t="s">
        <v>473</v>
      </c>
      <c r="E172" s="36" t="s">
        <v>102</v>
      </c>
      <c r="G172" s="22">
        <f>ROUND(SUMIF('PDA Segment Details'!D$7:D$261,PDA!$D172,'PDA Segment Details'!K$7:K$261),-1)</f>
        <v>11420</v>
      </c>
      <c r="H172" s="22">
        <f>ROUND(SUMIF('PDA Segment Details'!D$7:D$261,PDA!$D172,'PDA Segment Details'!L$7:L$261),-1)</f>
        <v>18890</v>
      </c>
      <c r="I172" s="22">
        <f>ROUND(SUMIF('PDA Segment Details'!D$7:D$261,PDA!$D172,'PDA Segment Details'!M$7:M$261),-1)</f>
        <v>7470</v>
      </c>
      <c r="K172" s="22">
        <f>ROUND(SUMIF('PDA Segment Details'!D$7:D$261,PDA!$D172,'PDA Segment Details'!O$7:O$261),-1)</f>
        <v>270</v>
      </c>
      <c r="L172" s="22">
        <f>ROUND(SUMIF('PDA Segment Details'!D$7:D$261,PDA!$D172,'PDA Segment Details'!P$7:P$261),-1)</f>
        <v>0</v>
      </c>
      <c r="M172" s="22">
        <f>ROUND(SUMIF('PDA Segment Details'!D$7:D$261,PDA!$D172,'PDA Segment Details'!Q$7:Q$261),-1)</f>
        <v>1540</v>
      </c>
      <c r="N172" s="22">
        <f>ROUND(SUMIF('PDA Segment Details'!D$7:D$261,PDA!$D172,'PDA Segment Details'!R$7:R$261),-1)</f>
        <v>5660</v>
      </c>
    </row>
    <row r="173" spans="1:14" ht="12">
      <c r="A173" s="36" t="s">
        <v>19</v>
      </c>
      <c r="B173" s="36">
        <v>1740</v>
      </c>
      <c r="C173" s="36" t="s">
        <v>474</v>
      </c>
      <c r="D173" s="36" t="s">
        <v>475</v>
      </c>
      <c r="E173" s="36" t="s">
        <v>102</v>
      </c>
      <c r="G173" s="22">
        <f>ROUND(SUMIF('PDA Segment Details'!D$7:D$261,PDA!$D173,'PDA Segment Details'!K$7:K$261),-1)</f>
        <v>5980</v>
      </c>
      <c r="H173" s="22">
        <f>ROUND(SUMIF('PDA Segment Details'!D$7:D$261,PDA!$D173,'PDA Segment Details'!L$7:L$261),-1)</f>
        <v>7920</v>
      </c>
      <c r="I173" s="22">
        <f>ROUND(SUMIF('PDA Segment Details'!D$7:D$261,PDA!$D173,'PDA Segment Details'!M$7:M$261),-1)</f>
        <v>1940</v>
      </c>
      <c r="K173" s="22">
        <f>ROUND(SUMIF('PDA Segment Details'!D$7:D$261,PDA!$D173,'PDA Segment Details'!O$7:O$261),-1)</f>
        <v>220</v>
      </c>
      <c r="L173" s="22">
        <f>ROUND(SUMIF('PDA Segment Details'!D$7:D$261,PDA!$D173,'PDA Segment Details'!P$7:P$261),-1)</f>
        <v>0</v>
      </c>
      <c r="M173" s="22">
        <f>ROUND(SUMIF('PDA Segment Details'!D$7:D$261,PDA!$D173,'PDA Segment Details'!Q$7:Q$261),-1)</f>
        <v>850</v>
      </c>
      <c r="N173" s="22">
        <f>ROUND(SUMIF('PDA Segment Details'!D$7:D$261,PDA!$D173,'PDA Segment Details'!R$7:R$261),-1)</f>
        <v>870</v>
      </c>
    </row>
    <row r="174" spans="1:14" ht="12">
      <c r="A174" s="36" t="s">
        <v>19</v>
      </c>
      <c r="B174" s="36">
        <v>1741</v>
      </c>
      <c r="C174" s="36" t="s">
        <v>476</v>
      </c>
      <c r="D174" s="36" t="s">
        <v>477</v>
      </c>
      <c r="E174" s="36" t="s">
        <v>102</v>
      </c>
      <c r="G174" s="22">
        <f>ROUND(SUMIF('PDA Segment Details'!D$7:D$261,PDA!$D174,'PDA Segment Details'!K$7:K$261),-1)</f>
        <v>8050</v>
      </c>
      <c r="H174" s="22">
        <f>ROUND(SUMIF('PDA Segment Details'!D$7:D$261,PDA!$D174,'PDA Segment Details'!L$7:L$261),-1)</f>
        <v>9240</v>
      </c>
      <c r="I174" s="22">
        <f>ROUND(SUMIF('PDA Segment Details'!D$7:D$261,PDA!$D174,'PDA Segment Details'!M$7:M$261),-1)</f>
        <v>1180</v>
      </c>
      <c r="K174" s="22">
        <f>ROUND(SUMIF('PDA Segment Details'!D$7:D$261,PDA!$D174,'PDA Segment Details'!O$7:O$261),-1)</f>
        <v>310</v>
      </c>
      <c r="L174" s="22">
        <f>ROUND(SUMIF('PDA Segment Details'!D$7:D$261,PDA!$D174,'PDA Segment Details'!P$7:P$261),-1)</f>
        <v>1160</v>
      </c>
      <c r="M174" s="22">
        <f>ROUND(SUMIF('PDA Segment Details'!D$7:D$261,PDA!$D174,'PDA Segment Details'!Q$7:Q$261),-1)</f>
        <v>710</v>
      </c>
      <c r="N174" s="22">
        <f>ROUND(SUMIF('PDA Segment Details'!D$7:D$261,PDA!$D174,'PDA Segment Details'!R$7:R$261),-1)</f>
        <v>-1000</v>
      </c>
    </row>
    <row r="175" spans="1:14" ht="12">
      <c r="A175" s="36" t="s">
        <v>19</v>
      </c>
      <c r="B175" s="36">
        <v>1742</v>
      </c>
      <c r="C175" s="36" t="s">
        <v>478</v>
      </c>
      <c r="D175" s="36" t="s">
        <v>479</v>
      </c>
      <c r="E175" s="36" t="s">
        <v>102</v>
      </c>
      <c r="G175" s="22">
        <f>ROUND(SUMIF('PDA Segment Details'!D$7:D$261,PDA!$D175,'PDA Segment Details'!K$7:K$261),-1)</f>
        <v>3050</v>
      </c>
      <c r="H175" s="22">
        <f>ROUND(SUMIF('PDA Segment Details'!D$7:D$261,PDA!$D175,'PDA Segment Details'!L$7:L$261),-1)</f>
        <v>3720</v>
      </c>
      <c r="I175" s="22">
        <f>ROUND(SUMIF('PDA Segment Details'!D$7:D$261,PDA!$D175,'PDA Segment Details'!M$7:M$261),-1)</f>
        <v>680</v>
      </c>
      <c r="K175" s="22">
        <f>ROUND(SUMIF('PDA Segment Details'!D$7:D$261,PDA!$D175,'PDA Segment Details'!O$7:O$261),-1)</f>
        <v>190</v>
      </c>
      <c r="L175" s="22">
        <f>ROUND(SUMIF('PDA Segment Details'!D$7:D$261,PDA!$D175,'PDA Segment Details'!P$7:P$261),-1)</f>
        <v>0</v>
      </c>
      <c r="M175" s="22">
        <f>ROUND(SUMIF('PDA Segment Details'!D$7:D$261,PDA!$D175,'PDA Segment Details'!Q$7:Q$261),-1)</f>
        <v>400</v>
      </c>
      <c r="N175" s="22">
        <f>ROUND(SUMIF('PDA Segment Details'!D$7:D$261,PDA!$D175,'PDA Segment Details'!R$7:R$261),-1)</f>
        <v>80</v>
      </c>
    </row>
    <row r="176" spans="1:14" ht="12">
      <c r="A176" s="36" t="s">
        <v>19</v>
      </c>
      <c r="B176" s="36">
        <v>1743</v>
      </c>
      <c r="C176" s="36" t="s">
        <v>480</v>
      </c>
      <c r="D176" s="36" t="s">
        <v>481</v>
      </c>
      <c r="E176" s="36" t="s">
        <v>102</v>
      </c>
      <c r="G176" s="22">
        <f>ROUND(SUMIF('PDA Segment Details'!D$7:D$261,PDA!$D176,'PDA Segment Details'!K$7:K$261),-1)</f>
        <v>1540</v>
      </c>
      <c r="H176" s="22">
        <f>ROUND(SUMIF('PDA Segment Details'!D$7:D$261,PDA!$D176,'PDA Segment Details'!L$7:L$261),-1)</f>
        <v>2530</v>
      </c>
      <c r="I176" s="22">
        <f>ROUND(SUMIF('PDA Segment Details'!D$7:D$261,PDA!$D176,'PDA Segment Details'!M$7:M$261),-1)</f>
        <v>980</v>
      </c>
      <c r="K176" s="22">
        <f>ROUND(SUMIF('PDA Segment Details'!D$7:D$261,PDA!$D176,'PDA Segment Details'!O$7:O$261),-1)</f>
        <v>120</v>
      </c>
      <c r="L176" s="22">
        <f>ROUND(SUMIF('PDA Segment Details'!D$7:D$261,PDA!$D176,'PDA Segment Details'!P$7:P$261),-1)</f>
        <v>650</v>
      </c>
      <c r="M176" s="22">
        <f>ROUND(SUMIF('PDA Segment Details'!D$7:D$261,PDA!$D176,'PDA Segment Details'!Q$7:Q$261),-1)</f>
        <v>210</v>
      </c>
      <c r="N176" s="22">
        <f>ROUND(SUMIF('PDA Segment Details'!D$7:D$261,PDA!$D176,'PDA Segment Details'!R$7:R$261),-1)</f>
        <v>0</v>
      </c>
    </row>
    <row r="177" spans="1:14" ht="12">
      <c r="A177" s="36" t="s">
        <v>19</v>
      </c>
      <c r="B177" s="36">
        <v>1744</v>
      </c>
      <c r="C177" s="36" t="s">
        <v>482</v>
      </c>
      <c r="D177" s="36" t="s">
        <v>626</v>
      </c>
      <c r="E177" s="36" t="s">
        <v>89</v>
      </c>
      <c r="G177" s="22">
        <f>ROUND(SUMIF('PDA Segment Details'!D$7:D$261,PDA!$D177,'PDA Segment Details'!K$7:K$261),-1)</f>
        <v>90770</v>
      </c>
      <c r="H177" s="22">
        <f>ROUND(SUMIF('PDA Segment Details'!D$7:D$261,PDA!$D177,'PDA Segment Details'!L$7:L$261),-1)</f>
        <v>118390</v>
      </c>
      <c r="I177" s="22">
        <f>ROUND(SUMIF('PDA Segment Details'!D$7:D$261,PDA!$D177,'PDA Segment Details'!M$7:M$261),-1)</f>
        <v>27620</v>
      </c>
      <c r="K177" s="22">
        <f>ROUND(SUMIF('PDA Segment Details'!D$7:D$261,PDA!$D177,'PDA Segment Details'!O$7:O$261),-1)</f>
        <v>8920</v>
      </c>
      <c r="L177" s="22">
        <f>ROUND(SUMIF('PDA Segment Details'!D$7:D$261,PDA!$D177,'PDA Segment Details'!P$7:P$261),-1)</f>
        <v>7110</v>
      </c>
      <c r="M177" s="22">
        <f>ROUND(SUMIF('PDA Segment Details'!D$7:D$261,PDA!$D177,'PDA Segment Details'!Q$7:Q$261),-1)</f>
        <v>18590</v>
      </c>
      <c r="N177" s="22">
        <f>ROUND(SUMIF('PDA Segment Details'!D$7:D$261,PDA!$D177,'PDA Segment Details'!R$7:R$261),-1)</f>
        <v>-7000</v>
      </c>
    </row>
    <row r="178" spans="1:5" ht="12">
      <c r="A178" s="36"/>
      <c r="B178" s="36"/>
      <c r="C178" s="36"/>
      <c r="D178" s="28"/>
      <c r="E178" s="28"/>
    </row>
    <row r="179" spans="7:11" ht="12.75">
      <c r="G179" s="26" t="s">
        <v>0</v>
      </c>
      <c r="K179" s="26" t="s">
        <v>121</v>
      </c>
    </row>
    <row r="180" spans="1:14" ht="12.75">
      <c r="A180" s="29" t="s">
        <v>6</v>
      </c>
      <c r="B180" s="29" t="s">
        <v>127</v>
      </c>
      <c r="C180" s="29" t="s">
        <v>128</v>
      </c>
      <c r="D180" s="29" t="s">
        <v>129</v>
      </c>
      <c r="E180" s="30" t="s">
        <v>4</v>
      </c>
      <c r="G180" s="30">
        <v>2010</v>
      </c>
      <c r="H180" s="30">
        <v>2040</v>
      </c>
      <c r="I180" s="30" t="s">
        <v>3</v>
      </c>
      <c r="J180" s="34"/>
      <c r="K180" s="30" t="s">
        <v>134</v>
      </c>
      <c r="L180" s="30" t="s">
        <v>135</v>
      </c>
      <c r="M180" s="30" t="s">
        <v>136</v>
      </c>
      <c r="N180" s="30" t="s">
        <v>137</v>
      </c>
    </row>
    <row r="181" spans="1:5" ht="12">
      <c r="A181" s="36"/>
      <c r="B181" s="36"/>
      <c r="C181" s="36"/>
      <c r="D181" s="36"/>
      <c r="E181" s="36"/>
    </row>
    <row r="182" spans="1:14" ht="12">
      <c r="A182" s="36" t="s">
        <v>21</v>
      </c>
      <c r="B182" s="36">
        <v>1801</v>
      </c>
      <c r="C182" s="36" t="s">
        <v>495</v>
      </c>
      <c r="D182" s="36" t="s">
        <v>496</v>
      </c>
      <c r="E182" s="36" t="s">
        <v>104</v>
      </c>
      <c r="G182" s="22">
        <f>ROUND(SUMIF('PDA Segment Details'!D$7:D$261,PDA!$D182,'PDA Segment Details'!K$7:K$261),-1)</f>
        <v>2540</v>
      </c>
      <c r="H182" s="22">
        <f>ROUND(SUMIF('PDA Segment Details'!D$7:D$261,PDA!$D182,'PDA Segment Details'!L$7:L$261),-1)</f>
        <v>2840</v>
      </c>
      <c r="I182" s="22">
        <f>ROUND(SUMIF('PDA Segment Details'!D$7:D$261,PDA!$D182,'PDA Segment Details'!M$7:M$261),-1)</f>
        <v>300</v>
      </c>
      <c r="K182" s="22">
        <f>ROUND(SUMIF('PDA Segment Details'!D$7:D$261,PDA!$D182,'PDA Segment Details'!O$7:O$261),-1)</f>
        <v>530</v>
      </c>
      <c r="L182" s="22">
        <f>ROUND(SUMIF('PDA Segment Details'!D$7:D$261,PDA!$D182,'PDA Segment Details'!P$7:P$261),-1)</f>
        <v>340</v>
      </c>
      <c r="M182" s="22">
        <f>ROUND(SUMIF('PDA Segment Details'!D$7:D$261,PDA!$D182,'PDA Segment Details'!Q$7:Q$261),-1)</f>
        <v>230</v>
      </c>
      <c r="N182" s="22">
        <f>ROUND(SUMIF('PDA Segment Details'!D$7:D$261,PDA!$D182,'PDA Segment Details'!R$7:R$261),-1)</f>
        <v>-800</v>
      </c>
    </row>
    <row r="183" spans="1:14" ht="12">
      <c r="A183" s="36" t="s">
        <v>21</v>
      </c>
      <c r="B183" s="36">
        <v>1802</v>
      </c>
      <c r="C183" s="36" t="s">
        <v>497</v>
      </c>
      <c r="D183" s="36" t="s">
        <v>498</v>
      </c>
      <c r="E183" s="36" t="s">
        <v>104</v>
      </c>
      <c r="G183" s="22">
        <f>ROUND(SUMIF('PDA Segment Details'!D$7:D$261,PDA!$D183,'PDA Segment Details'!K$7:K$261),-1)</f>
        <v>6780</v>
      </c>
      <c r="H183" s="22">
        <f>ROUND(SUMIF('PDA Segment Details'!D$7:D$261,PDA!$D183,'PDA Segment Details'!L$7:L$261),-1)</f>
        <v>10930</v>
      </c>
      <c r="I183" s="22">
        <f>ROUND(SUMIF('PDA Segment Details'!D$7:D$261,PDA!$D183,'PDA Segment Details'!M$7:M$261),-1)</f>
        <v>4150</v>
      </c>
      <c r="K183" s="22">
        <f>ROUND(SUMIF('PDA Segment Details'!D$7:D$261,PDA!$D183,'PDA Segment Details'!O$7:O$261),-1)</f>
        <v>1400</v>
      </c>
      <c r="L183" s="22">
        <f>ROUND(SUMIF('PDA Segment Details'!D$7:D$261,PDA!$D183,'PDA Segment Details'!P$7:P$261),-1)</f>
        <v>0</v>
      </c>
      <c r="M183" s="22">
        <f>ROUND(SUMIF('PDA Segment Details'!D$7:D$261,PDA!$D183,'PDA Segment Details'!Q$7:Q$261),-1)</f>
        <v>630</v>
      </c>
      <c r="N183" s="22">
        <f>ROUND(SUMIF('PDA Segment Details'!D$7:D$261,PDA!$D183,'PDA Segment Details'!R$7:R$261),-1)</f>
        <v>2110</v>
      </c>
    </row>
    <row r="184" spans="1:14" ht="12">
      <c r="A184" s="36" t="s">
        <v>21</v>
      </c>
      <c r="B184" s="36">
        <v>1803</v>
      </c>
      <c r="C184" s="36" t="s">
        <v>499</v>
      </c>
      <c r="D184" s="36" t="s">
        <v>500</v>
      </c>
      <c r="E184" s="36" t="s">
        <v>105</v>
      </c>
      <c r="G184" s="22">
        <f>ROUND(SUMIF('PDA Segment Details'!D$7:D$261,PDA!$D184,'PDA Segment Details'!K$7:K$261),-1)</f>
        <v>560</v>
      </c>
      <c r="H184" s="22">
        <f>ROUND(SUMIF('PDA Segment Details'!D$7:D$261,PDA!$D184,'PDA Segment Details'!L$7:L$261),-1)</f>
        <v>830</v>
      </c>
      <c r="I184" s="22">
        <f>ROUND(SUMIF('PDA Segment Details'!D$7:D$261,PDA!$D184,'PDA Segment Details'!M$7:M$261),-1)</f>
        <v>280</v>
      </c>
      <c r="K184" s="22">
        <f>ROUND(SUMIF('PDA Segment Details'!D$7:D$261,PDA!$D184,'PDA Segment Details'!O$7:O$261),-1)</f>
        <v>90</v>
      </c>
      <c r="L184" s="22">
        <f>ROUND(SUMIF('PDA Segment Details'!D$7:D$261,PDA!$D184,'PDA Segment Details'!P$7:P$261),-1)</f>
        <v>100</v>
      </c>
      <c r="M184" s="22">
        <f>ROUND(SUMIF('PDA Segment Details'!D$7:D$261,PDA!$D184,'PDA Segment Details'!Q$7:Q$261),-1)</f>
        <v>70</v>
      </c>
      <c r="N184" s="22">
        <f>ROUND(SUMIF('PDA Segment Details'!D$7:D$261,PDA!$D184,'PDA Segment Details'!R$7:R$261),-1)</f>
        <v>20</v>
      </c>
    </row>
    <row r="185" spans="1:14" ht="12">
      <c r="A185" s="36" t="s">
        <v>21</v>
      </c>
      <c r="B185" s="36">
        <v>1804</v>
      </c>
      <c r="C185" s="36" t="s">
        <v>501</v>
      </c>
      <c r="D185" s="36" t="s">
        <v>502</v>
      </c>
      <c r="E185" s="36" t="s">
        <v>106</v>
      </c>
      <c r="G185" s="22">
        <f>ROUND(SUMIF('PDA Segment Details'!D$7:D$261,PDA!$D185,'PDA Segment Details'!K$7:K$261),-1)</f>
        <v>2970</v>
      </c>
      <c r="H185" s="22">
        <f>ROUND(SUMIF('PDA Segment Details'!D$7:D$261,PDA!$D185,'PDA Segment Details'!L$7:L$261),-1)</f>
        <v>4280</v>
      </c>
      <c r="I185" s="22">
        <f>ROUND(SUMIF('PDA Segment Details'!D$7:D$261,PDA!$D185,'PDA Segment Details'!M$7:M$261),-1)</f>
        <v>1320</v>
      </c>
      <c r="K185" s="22">
        <f>ROUND(SUMIF('PDA Segment Details'!D$7:D$261,PDA!$D185,'PDA Segment Details'!O$7:O$261),-1)</f>
        <v>660</v>
      </c>
      <c r="L185" s="22">
        <f>ROUND(SUMIF('PDA Segment Details'!D$7:D$261,PDA!$D185,'PDA Segment Details'!P$7:P$261),-1)</f>
        <v>170</v>
      </c>
      <c r="M185" s="22">
        <f>ROUND(SUMIF('PDA Segment Details'!D$7:D$261,PDA!$D185,'PDA Segment Details'!Q$7:Q$261),-1)</f>
        <v>540</v>
      </c>
      <c r="N185" s="22">
        <f>ROUND(SUMIF('PDA Segment Details'!D$7:D$261,PDA!$D185,'PDA Segment Details'!R$7:R$261),-1)</f>
        <v>-50</v>
      </c>
    </row>
    <row r="186" spans="1:14" ht="12">
      <c r="A186" s="36" t="s">
        <v>21</v>
      </c>
      <c r="B186" s="36">
        <v>1805</v>
      </c>
      <c r="C186" s="36" t="s">
        <v>503</v>
      </c>
      <c r="D186" s="36" t="s">
        <v>504</v>
      </c>
      <c r="E186" s="36" t="s">
        <v>106</v>
      </c>
      <c r="G186" s="22">
        <f>ROUND(SUMIF('PDA Segment Details'!D$7:D$261,PDA!$D186,'PDA Segment Details'!K$7:K$261),-1)</f>
        <v>340</v>
      </c>
      <c r="H186" s="22">
        <f>ROUND(SUMIF('PDA Segment Details'!D$7:D$261,PDA!$D186,'PDA Segment Details'!L$7:L$261),-1)</f>
        <v>2650</v>
      </c>
      <c r="I186" s="22">
        <f>ROUND(SUMIF('PDA Segment Details'!D$7:D$261,PDA!$D186,'PDA Segment Details'!M$7:M$261),-1)</f>
        <v>2310</v>
      </c>
      <c r="K186" s="22">
        <f>ROUND(SUMIF('PDA Segment Details'!D$7:D$261,PDA!$D186,'PDA Segment Details'!O$7:O$261),-1)</f>
        <v>110</v>
      </c>
      <c r="L186" s="22">
        <f>ROUND(SUMIF('PDA Segment Details'!D$7:D$261,PDA!$D186,'PDA Segment Details'!P$7:P$261),-1)</f>
        <v>2160</v>
      </c>
      <c r="M186" s="22">
        <f>ROUND(SUMIF('PDA Segment Details'!D$7:D$261,PDA!$D186,'PDA Segment Details'!Q$7:Q$261),-1)</f>
        <v>40</v>
      </c>
      <c r="N186" s="22">
        <f>ROUND(SUMIF('PDA Segment Details'!D$7:D$261,PDA!$D186,'PDA Segment Details'!R$7:R$261),-1)</f>
        <v>0</v>
      </c>
    </row>
    <row r="187" spans="1:14" ht="12">
      <c r="A187" s="36" t="s">
        <v>21</v>
      </c>
      <c r="B187" s="36">
        <v>1806</v>
      </c>
      <c r="C187" s="36" t="s">
        <v>506</v>
      </c>
      <c r="D187" s="36" t="s">
        <v>507</v>
      </c>
      <c r="E187" s="36" t="s">
        <v>106</v>
      </c>
      <c r="G187" s="22">
        <f>ROUND(SUMIF('PDA Segment Details'!D$7:D$261,PDA!$D187,'PDA Segment Details'!K$7:K$261),-1)</f>
        <v>1420</v>
      </c>
      <c r="H187" s="22">
        <f>ROUND(SUMIF('PDA Segment Details'!D$7:D$261,PDA!$D187,'PDA Segment Details'!L$7:L$261),-1)</f>
        <v>2420</v>
      </c>
      <c r="I187" s="22">
        <f>ROUND(SUMIF('PDA Segment Details'!D$7:D$261,PDA!$D187,'PDA Segment Details'!M$7:M$261),-1)</f>
        <v>1000</v>
      </c>
      <c r="K187" s="22">
        <f>ROUND(SUMIF('PDA Segment Details'!D$7:D$261,PDA!$D187,'PDA Segment Details'!O$7:O$261),-1)</f>
        <v>190</v>
      </c>
      <c r="L187" s="22">
        <f>ROUND(SUMIF('PDA Segment Details'!D$7:D$261,PDA!$D187,'PDA Segment Details'!P$7:P$261),-1)</f>
        <v>640</v>
      </c>
      <c r="M187" s="22">
        <f>ROUND(SUMIF('PDA Segment Details'!D$7:D$261,PDA!$D187,'PDA Segment Details'!Q$7:Q$261),-1)</f>
        <v>110</v>
      </c>
      <c r="N187" s="22">
        <f>ROUND(SUMIF('PDA Segment Details'!D$7:D$261,PDA!$D187,'PDA Segment Details'!R$7:R$261),-1)</f>
        <v>50</v>
      </c>
    </row>
    <row r="188" spans="1:14" ht="12">
      <c r="A188" s="36" t="s">
        <v>21</v>
      </c>
      <c r="B188" s="36">
        <v>1807</v>
      </c>
      <c r="C188" s="36" t="s">
        <v>508</v>
      </c>
      <c r="D188" s="36" t="s">
        <v>509</v>
      </c>
      <c r="E188" s="36" t="s">
        <v>106</v>
      </c>
      <c r="G188" s="22">
        <f>ROUND(SUMIF('PDA Segment Details'!D$7:D$261,PDA!$D188,'PDA Segment Details'!K$7:K$261),-1)</f>
        <v>1680</v>
      </c>
      <c r="H188" s="22">
        <f>ROUND(SUMIF('PDA Segment Details'!D$7:D$261,PDA!$D188,'PDA Segment Details'!L$7:L$261),-1)</f>
        <v>2890</v>
      </c>
      <c r="I188" s="22">
        <f>ROUND(SUMIF('PDA Segment Details'!D$7:D$261,PDA!$D188,'PDA Segment Details'!M$7:M$261),-1)</f>
        <v>1210</v>
      </c>
      <c r="K188" s="22">
        <f>ROUND(SUMIF('PDA Segment Details'!D$7:D$261,PDA!$D188,'PDA Segment Details'!O$7:O$261),-1)</f>
        <v>110</v>
      </c>
      <c r="L188" s="22">
        <f>ROUND(SUMIF('PDA Segment Details'!D$7:D$261,PDA!$D188,'PDA Segment Details'!P$7:P$261),-1)</f>
        <v>880</v>
      </c>
      <c r="M188" s="22">
        <f>ROUND(SUMIF('PDA Segment Details'!D$7:D$261,PDA!$D188,'PDA Segment Details'!Q$7:Q$261),-1)</f>
        <v>220</v>
      </c>
      <c r="N188" s="22">
        <f>ROUND(SUMIF('PDA Segment Details'!D$7:D$261,PDA!$D188,'PDA Segment Details'!R$7:R$261),-1)</f>
        <v>0</v>
      </c>
    </row>
    <row r="189" spans="1:14" ht="12">
      <c r="A189" s="36" t="s">
        <v>21</v>
      </c>
      <c r="B189" s="36">
        <v>1808</v>
      </c>
      <c r="C189" s="36" t="s">
        <v>510</v>
      </c>
      <c r="D189" s="36" t="s">
        <v>511</v>
      </c>
      <c r="E189" s="36" t="s">
        <v>107</v>
      </c>
      <c r="G189" s="22">
        <f>ROUND(SUMIF('PDA Segment Details'!D$7:D$261,PDA!$D189,'PDA Segment Details'!K$7:K$261),-1)</f>
        <v>670</v>
      </c>
      <c r="H189" s="22">
        <f>ROUND(SUMIF('PDA Segment Details'!D$7:D$261,PDA!$D189,'PDA Segment Details'!L$7:L$261),-1)</f>
        <v>1000</v>
      </c>
      <c r="I189" s="22">
        <f>ROUND(SUMIF('PDA Segment Details'!D$7:D$261,PDA!$D189,'PDA Segment Details'!M$7:M$261),-1)</f>
        <v>330</v>
      </c>
      <c r="K189" s="22">
        <f>ROUND(SUMIF('PDA Segment Details'!D$7:D$261,PDA!$D189,'PDA Segment Details'!O$7:O$261),-1)</f>
        <v>110</v>
      </c>
      <c r="L189" s="22">
        <f>ROUND(SUMIF('PDA Segment Details'!D$7:D$261,PDA!$D189,'PDA Segment Details'!P$7:P$261),-1)</f>
        <v>140</v>
      </c>
      <c r="M189" s="22">
        <f>ROUND(SUMIF('PDA Segment Details'!D$7:D$261,PDA!$D189,'PDA Segment Details'!Q$7:Q$261),-1)</f>
        <v>20</v>
      </c>
      <c r="N189" s="22">
        <f>ROUND(SUMIF('PDA Segment Details'!D$7:D$261,PDA!$D189,'PDA Segment Details'!R$7:R$261),-1)</f>
        <v>60</v>
      </c>
    </row>
    <row r="190" spans="1:14" ht="12">
      <c r="A190" s="36" t="s">
        <v>21</v>
      </c>
      <c r="B190" s="36">
        <v>1809</v>
      </c>
      <c r="C190" s="36" t="s">
        <v>512</v>
      </c>
      <c r="D190" s="36" t="s">
        <v>513</v>
      </c>
      <c r="E190" s="36" t="s">
        <v>108</v>
      </c>
      <c r="G190" s="22">
        <f>ROUND(SUMIF('PDA Segment Details'!D$7:D$261,PDA!$D190,'PDA Segment Details'!K$7:K$261),-1)</f>
        <v>1040</v>
      </c>
      <c r="H190" s="22">
        <f>ROUND(SUMIF('PDA Segment Details'!D$7:D$261,PDA!$D190,'PDA Segment Details'!L$7:L$261),-1)</f>
        <v>1960</v>
      </c>
      <c r="I190" s="22">
        <f>ROUND(SUMIF('PDA Segment Details'!D$7:D$261,PDA!$D190,'PDA Segment Details'!M$7:M$261),-1)</f>
        <v>920</v>
      </c>
      <c r="K190" s="22">
        <f>ROUND(SUMIF('PDA Segment Details'!D$7:D$261,PDA!$D190,'PDA Segment Details'!O$7:O$261),-1)</f>
        <v>220</v>
      </c>
      <c r="L190" s="22">
        <f>ROUND(SUMIF('PDA Segment Details'!D$7:D$261,PDA!$D190,'PDA Segment Details'!P$7:P$261),-1)</f>
        <v>380</v>
      </c>
      <c r="M190" s="22">
        <f>ROUND(SUMIF('PDA Segment Details'!D$7:D$261,PDA!$D190,'PDA Segment Details'!Q$7:Q$261),-1)</f>
        <v>100</v>
      </c>
      <c r="N190" s="22">
        <f>ROUND(SUMIF('PDA Segment Details'!D$7:D$261,PDA!$D190,'PDA Segment Details'!R$7:R$261),-1)</f>
        <v>210</v>
      </c>
    </row>
    <row r="191" spans="1:14" ht="12">
      <c r="A191" s="36" t="s">
        <v>21</v>
      </c>
      <c r="B191" s="36">
        <v>1810</v>
      </c>
      <c r="C191" s="36" t="s">
        <v>514</v>
      </c>
      <c r="D191" s="36" t="s">
        <v>515</v>
      </c>
      <c r="E191" s="36" t="s">
        <v>109</v>
      </c>
      <c r="G191" s="22">
        <f>ROUND(SUMIF('PDA Segment Details'!D$7:D$261,PDA!$D191,'PDA Segment Details'!K$7:K$261),-1)</f>
        <v>2800</v>
      </c>
      <c r="H191" s="22">
        <f>ROUND(SUMIF('PDA Segment Details'!D$7:D$261,PDA!$D191,'PDA Segment Details'!L$7:L$261),-1)</f>
        <v>3800</v>
      </c>
      <c r="I191" s="22">
        <f>ROUND(SUMIF('PDA Segment Details'!D$7:D$261,PDA!$D191,'PDA Segment Details'!M$7:M$261),-1)</f>
        <v>1000</v>
      </c>
      <c r="K191" s="22">
        <f>ROUND(SUMIF('PDA Segment Details'!D$7:D$261,PDA!$D191,'PDA Segment Details'!O$7:O$261),-1)</f>
        <v>490</v>
      </c>
      <c r="L191" s="22">
        <f>ROUND(SUMIF('PDA Segment Details'!D$7:D$261,PDA!$D191,'PDA Segment Details'!P$7:P$261),-1)</f>
        <v>250</v>
      </c>
      <c r="M191" s="22">
        <f>ROUND(SUMIF('PDA Segment Details'!D$7:D$261,PDA!$D191,'PDA Segment Details'!Q$7:Q$261),-1)</f>
        <v>510</v>
      </c>
      <c r="N191" s="22">
        <f>ROUND(SUMIF('PDA Segment Details'!D$7:D$261,PDA!$D191,'PDA Segment Details'!R$7:R$261),-1)</f>
        <v>-250</v>
      </c>
    </row>
    <row r="192" spans="1:14" ht="12">
      <c r="A192" s="36" t="s">
        <v>21</v>
      </c>
      <c r="B192" s="36">
        <v>1811</v>
      </c>
      <c r="C192" s="36" t="s">
        <v>516</v>
      </c>
      <c r="D192" s="36" t="s">
        <v>517</v>
      </c>
      <c r="E192" s="36" t="s">
        <v>109</v>
      </c>
      <c r="G192" s="22">
        <f>ROUND(SUMIF('PDA Segment Details'!D$7:D$261,PDA!$D192,'PDA Segment Details'!K$7:K$261),-1)</f>
        <v>900</v>
      </c>
      <c r="H192" s="22">
        <f>ROUND(SUMIF('PDA Segment Details'!D$7:D$261,PDA!$D192,'PDA Segment Details'!L$7:L$261),-1)</f>
        <v>1710</v>
      </c>
      <c r="I192" s="22">
        <f>ROUND(SUMIF('PDA Segment Details'!D$7:D$261,PDA!$D192,'PDA Segment Details'!M$7:M$261),-1)</f>
        <v>810</v>
      </c>
      <c r="K192" s="22">
        <f>ROUND(SUMIF('PDA Segment Details'!D$7:D$261,PDA!$D192,'PDA Segment Details'!O$7:O$261),-1)</f>
        <v>100</v>
      </c>
      <c r="L192" s="22">
        <f>ROUND(SUMIF('PDA Segment Details'!D$7:D$261,PDA!$D192,'PDA Segment Details'!P$7:P$261),-1)</f>
        <v>50</v>
      </c>
      <c r="M192" s="22">
        <f>ROUND(SUMIF('PDA Segment Details'!D$7:D$261,PDA!$D192,'PDA Segment Details'!Q$7:Q$261),-1)</f>
        <v>80</v>
      </c>
      <c r="N192" s="22">
        <f>ROUND(SUMIF('PDA Segment Details'!D$7:D$261,PDA!$D192,'PDA Segment Details'!R$7:R$261),-1)</f>
        <v>580</v>
      </c>
    </row>
    <row r="193" spans="1:14" ht="12">
      <c r="A193" s="36" t="s">
        <v>21</v>
      </c>
      <c r="B193" s="36">
        <v>1812</v>
      </c>
      <c r="C193" s="36" t="s">
        <v>518</v>
      </c>
      <c r="D193" s="36" t="s">
        <v>519</v>
      </c>
      <c r="E193" s="36" t="s">
        <v>110</v>
      </c>
      <c r="G193" s="22">
        <f>ROUND(SUMIF('PDA Segment Details'!D$7:D$261,PDA!$D193,'PDA Segment Details'!K$7:K$261),-1)</f>
        <v>3640</v>
      </c>
      <c r="H193" s="22">
        <f>ROUND(SUMIF('PDA Segment Details'!D$7:D$261,PDA!$D193,'PDA Segment Details'!L$7:L$261),-1)</f>
        <v>5940</v>
      </c>
      <c r="I193" s="22">
        <f>ROUND(SUMIF('PDA Segment Details'!D$7:D$261,PDA!$D193,'PDA Segment Details'!M$7:M$261),-1)</f>
        <v>2300</v>
      </c>
      <c r="K193" s="22">
        <f>ROUND(SUMIF('PDA Segment Details'!D$7:D$261,PDA!$D193,'PDA Segment Details'!O$7:O$261),-1)</f>
        <v>730</v>
      </c>
      <c r="L193" s="22">
        <f>ROUND(SUMIF('PDA Segment Details'!D$7:D$261,PDA!$D193,'PDA Segment Details'!P$7:P$261),-1)</f>
        <v>340</v>
      </c>
      <c r="M193" s="22">
        <f>ROUND(SUMIF('PDA Segment Details'!D$7:D$261,PDA!$D193,'PDA Segment Details'!Q$7:Q$261),-1)</f>
        <v>640</v>
      </c>
      <c r="N193" s="22">
        <f>ROUND(SUMIF('PDA Segment Details'!D$7:D$261,PDA!$D193,'PDA Segment Details'!R$7:R$261),-1)</f>
        <v>590</v>
      </c>
    </row>
    <row r="194" spans="1:5" ht="12">
      <c r="A194" s="36"/>
      <c r="B194" s="36"/>
      <c r="C194" s="36"/>
      <c r="D194" s="36"/>
      <c r="E194" s="36"/>
    </row>
    <row r="195" spans="1:14" ht="12">
      <c r="A195" s="36" t="s">
        <v>23</v>
      </c>
      <c r="B195" s="36">
        <v>1901</v>
      </c>
      <c r="C195" s="36" t="s">
        <v>520</v>
      </c>
      <c r="D195" s="36" t="s">
        <v>521</v>
      </c>
      <c r="E195" s="36" t="s">
        <v>112</v>
      </c>
      <c r="G195" s="22">
        <f>ROUND(SUMIF('PDA Segment Details'!D$7:D$267,PDA!$D195,'PDA Segment Details'!K$7:K$267),-1)</f>
        <v>880</v>
      </c>
      <c r="H195" s="22">
        <f>ROUND(SUMIF('PDA Segment Details'!D$7:D$267,PDA!$D195,'PDA Segment Details'!L$7:L$267),-1)</f>
        <v>1390</v>
      </c>
      <c r="I195" s="22">
        <f>ROUND(SUMIF('PDA Segment Details'!D$7:D$267,PDA!$D195,'PDA Segment Details'!M$7:M$267),-1)</f>
        <v>510</v>
      </c>
      <c r="K195" s="22">
        <f>ROUND(SUMIF('PDA Segment Details'!D$7:D$267,PDA!$D195,'PDA Segment Details'!O$7:O$267),-1)</f>
        <v>180</v>
      </c>
      <c r="L195" s="22">
        <f>ROUND(SUMIF('PDA Segment Details'!D$7:D$267,PDA!$D195,'PDA Segment Details'!P$7:P$267),-1)</f>
        <v>270</v>
      </c>
      <c r="M195" s="22">
        <f>ROUND(SUMIF('PDA Segment Details'!D$7:D$267,PDA!$D195,'PDA Segment Details'!Q$7:Q$267),-1)</f>
        <v>50</v>
      </c>
      <c r="N195" s="22">
        <f>ROUND(SUMIF('PDA Segment Details'!D$7:D$267,PDA!$D195,'PDA Segment Details'!R$7:R$267),-1)</f>
        <v>0</v>
      </c>
    </row>
    <row r="196" spans="1:14" ht="12">
      <c r="A196" s="36" t="s">
        <v>23</v>
      </c>
      <c r="B196" s="36">
        <v>1902</v>
      </c>
      <c r="C196" s="36" t="s">
        <v>522</v>
      </c>
      <c r="D196" s="36" t="s">
        <v>523</v>
      </c>
      <c r="E196" s="36" t="s">
        <v>113</v>
      </c>
      <c r="G196" s="22">
        <f>ROUND(SUMIF('PDA Segment Details'!D$7:D$267,PDA!$D196,'PDA Segment Details'!K$7:K$267),-1)</f>
        <v>650</v>
      </c>
      <c r="H196" s="22">
        <f>ROUND(SUMIF('PDA Segment Details'!D$7:D$267,PDA!$D196,'PDA Segment Details'!L$7:L$267),-1)</f>
        <v>1190</v>
      </c>
      <c r="I196" s="22">
        <f>ROUND(SUMIF('PDA Segment Details'!D$7:D$267,PDA!$D196,'PDA Segment Details'!M$7:M$267),-1)</f>
        <v>550</v>
      </c>
      <c r="K196" s="22">
        <f>ROUND(SUMIF('PDA Segment Details'!D$7:D$267,PDA!$D196,'PDA Segment Details'!O$7:O$267),-1)</f>
        <v>150</v>
      </c>
      <c r="L196" s="22">
        <f>ROUND(SUMIF('PDA Segment Details'!D$7:D$267,PDA!$D196,'PDA Segment Details'!P$7:P$267),-1)</f>
        <v>150</v>
      </c>
      <c r="M196" s="22">
        <f>ROUND(SUMIF('PDA Segment Details'!D$7:D$267,PDA!$D196,'PDA Segment Details'!Q$7:Q$267),-1)</f>
        <v>40</v>
      </c>
      <c r="N196" s="22">
        <f>ROUND(SUMIF('PDA Segment Details'!D$7:D$267,PDA!$D196,'PDA Segment Details'!R$7:R$267),-1)</f>
        <v>210</v>
      </c>
    </row>
    <row r="197" spans="1:14" ht="12">
      <c r="A197" s="36" t="s">
        <v>23</v>
      </c>
      <c r="B197" s="36">
        <v>1903</v>
      </c>
      <c r="C197" s="36" t="s">
        <v>524</v>
      </c>
      <c r="D197" s="36" t="s">
        <v>525</v>
      </c>
      <c r="E197" s="36" t="s">
        <v>115</v>
      </c>
      <c r="G197" s="22">
        <f>ROUND(SUMIF('PDA Segment Details'!D$7:D$267,PDA!$D197,'PDA Segment Details'!K$7:K$267),-1)</f>
        <v>3110</v>
      </c>
      <c r="H197" s="22">
        <f>ROUND(SUMIF('PDA Segment Details'!D$7:D$267,PDA!$D197,'PDA Segment Details'!L$7:L$267),-1)</f>
        <v>8330</v>
      </c>
      <c r="I197" s="22">
        <f>ROUND(SUMIF('PDA Segment Details'!D$7:D$267,PDA!$D197,'PDA Segment Details'!M$7:M$267),-1)</f>
        <v>5220</v>
      </c>
      <c r="K197" s="22">
        <f>ROUND(SUMIF('PDA Segment Details'!D$7:D$267,PDA!$D197,'PDA Segment Details'!O$7:O$267),-1)</f>
        <v>640</v>
      </c>
      <c r="L197" s="22">
        <f>ROUND(SUMIF('PDA Segment Details'!D$7:D$267,PDA!$D197,'PDA Segment Details'!P$7:P$267),-1)</f>
        <v>630</v>
      </c>
      <c r="M197" s="22">
        <f>ROUND(SUMIF('PDA Segment Details'!D$7:D$267,PDA!$D197,'PDA Segment Details'!Q$7:Q$267),-1)</f>
        <v>640</v>
      </c>
      <c r="N197" s="22">
        <f>ROUND(SUMIF('PDA Segment Details'!D$7:D$267,PDA!$D197,'PDA Segment Details'!R$7:R$267),-1)</f>
        <v>3310</v>
      </c>
    </row>
    <row r="198" spans="1:14" ht="12">
      <c r="A198" s="36" t="s">
        <v>23</v>
      </c>
      <c r="B198" s="36">
        <v>1904</v>
      </c>
      <c r="C198" s="36" t="s">
        <v>526</v>
      </c>
      <c r="D198" s="36" t="s">
        <v>527</v>
      </c>
      <c r="E198" s="36" t="s">
        <v>116</v>
      </c>
      <c r="G198" s="22">
        <f>ROUND(SUMIF('PDA Segment Details'!D$7:D$267,PDA!$D198,'PDA Segment Details'!K$7:K$267),-1)</f>
        <v>140</v>
      </c>
      <c r="H198" s="22">
        <f>ROUND(SUMIF('PDA Segment Details'!D$7:D$267,PDA!$D198,'PDA Segment Details'!L$7:L$267),-1)</f>
        <v>1190</v>
      </c>
      <c r="I198" s="22">
        <f>ROUND(SUMIF('PDA Segment Details'!D$7:D$267,PDA!$D198,'PDA Segment Details'!M$7:M$267),-1)</f>
        <v>1050</v>
      </c>
      <c r="K198" s="22">
        <f>ROUND(SUMIF('PDA Segment Details'!D$7:D$267,PDA!$D198,'PDA Segment Details'!O$7:O$267),-1)</f>
        <v>0</v>
      </c>
      <c r="L198" s="22">
        <f>ROUND(SUMIF('PDA Segment Details'!D$7:D$267,PDA!$D198,'PDA Segment Details'!P$7:P$267),-1)</f>
        <v>710</v>
      </c>
      <c r="M198" s="22">
        <f>ROUND(SUMIF('PDA Segment Details'!D$7:D$267,PDA!$D198,'PDA Segment Details'!Q$7:Q$267),-1)</f>
        <v>20</v>
      </c>
      <c r="N198" s="22">
        <f>ROUND(SUMIF('PDA Segment Details'!D$7:D$267,PDA!$D198,'PDA Segment Details'!R$7:R$267),-1)</f>
        <v>310</v>
      </c>
    </row>
    <row r="199" spans="1:14" ht="12">
      <c r="A199" s="36" t="s">
        <v>23</v>
      </c>
      <c r="B199" s="36">
        <v>1905</v>
      </c>
      <c r="C199" s="36" t="s">
        <v>528</v>
      </c>
      <c r="D199" s="36" t="s">
        <v>529</v>
      </c>
      <c r="E199" s="36" t="s">
        <v>116</v>
      </c>
      <c r="G199" s="22">
        <f>ROUND(SUMIF('PDA Segment Details'!D$7:D$267,PDA!$D199,'PDA Segment Details'!K$7:K$267),-1)</f>
        <v>3350</v>
      </c>
      <c r="H199" s="22">
        <f>ROUND(SUMIF('PDA Segment Details'!D$7:D$267,PDA!$D199,'PDA Segment Details'!L$7:L$267),-1)</f>
        <v>5170</v>
      </c>
      <c r="I199" s="22">
        <f>ROUND(SUMIF('PDA Segment Details'!D$7:D$267,PDA!$D199,'PDA Segment Details'!M$7:M$267),-1)</f>
        <v>1820</v>
      </c>
      <c r="K199" s="22">
        <f>ROUND(SUMIF('PDA Segment Details'!D$7:D$267,PDA!$D199,'PDA Segment Details'!O$7:O$267),-1)</f>
        <v>600</v>
      </c>
      <c r="L199" s="22">
        <f>ROUND(SUMIF('PDA Segment Details'!D$7:D$267,PDA!$D199,'PDA Segment Details'!P$7:P$267),-1)</f>
        <v>350</v>
      </c>
      <c r="M199" s="22">
        <f>ROUND(SUMIF('PDA Segment Details'!D$7:D$267,PDA!$D199,'PDA Segment Details'!Q$7:Q$267),-1)</f>
        <v>450</v>
      </c>
      <c r="N199" s="22">
        <f>ROUND(SUMIF('PDA Segment Details'!D$7:D$267,PDA!$D199,'PDA Segment Details'!R$7:R$267),-1)</f>
        <v>410</v>
      </c>
    </row>
    <row r="200" spans="1:14" ht="12">
      <c r="A200" s="36" t="s">
        <v>23</v>
      </c>
      <c r="B200" s="36">
        <v>1906</v>
      </c>
      <c r="C200" s="36" t="s">
        <v>530</v>
      </c>
      <c r="D200" s="36" t="s">
        <v>531</v>
      </c>
      <c r="E200" s="27" t="s">
        <v>120</v>
      </c>
      <c r="G200" s="22">
        <f>ROUND(SUMIF('PDA Segment Details'!D$7:D$267,PDA!$D200,'PDA Segment Details'!K$7:K$267),-1)</f>
        <v>540</v>
      </c>
      <c r="H200" s="22">
        <f>ROUND(SUMIF('PDA Segment Details'!D$7:D$267,PDA!$D200,'PDA Segment Details'!L$7:L$267),-1)</f>
        <v>590</v>
      </c>
      <c r="I200" s="22">
        <f>ROUND(SUMIF('PDA Segment Details'!D$7:D$267,PDA!$D200,'PDA Segment Details'!M$7:M$267),-1)</f>
        <v>50</v>
      </c>
      <c r="K200" s="22">
        <f>ROUND(SUMIF('PDA Segment Details'!D$7:D$267,PDA!$D200,'PDA Segment Details'!O$7:O$267),-1)</f>
        <v>100</v>
      </c>
      <c r="L200" s="22">
        <f>ROUND(SUMIF('PDA Segment Details'!D$7:D$267,PDA!$D200,'PDA Segment Details'!P$7:P$267),-1)</f>
        <v>140</v>
      </c>
      <c r="M200" s="22">
        <f>ROUND(SUMIF('PDA Segment Details'!D$7:D$267,PDA!$D200,'PDA Segment Details'!Q$7:Q$267),-1)</f>
        <v>50</v>
      </c>
      <c r="N200" s="22">
        <f>ROUND(SUMIF('PDA Segment Details'!D$7:D$267,PDA!$D200,'PDA Segment Details'!R$7:R$267),-1)</f>
        <v>-250</v>
      </c>
    </row>
    <row r="201" spans="1:14" ht="12">
      <c r="A201" s="36" t="s">
        <v>23</v>
      </c>
      <c r="B201" s="36">
        <v>1907</v>
      </c>
      <c r="C201" s="36" t="s">
        <v>533</v>
      </c>
      <c r="D201" s="36" t="s">
        <v>534</v>
      </c>
      <c r="E201" s="27" t="s">
        <v>120</v>
      </c>
      <c r="G201" s="22">
        <f>ROUND(SUMIF('PDA Segment Details'!D$7:D$267,PDA!$D201,'PDA Segment Details'!K$7:K$267),-1)</f>
        <v>410</v>
      </c>
      <c r="H201" s="22">
        <f>ROUND(SUMIF('PDA Segment Details'!D$7:D$267,PDA!$D201,'PDA Segment Details'!L$7:L$267),-1)</f>
        <v>720</v>
      </c>
      <c r="I201" s="22">
        <f>ROUND(SUMIF('PDA Segment Details'!D$7:D$267,PDA!$D201,'PDA Segment Details'!M$7:M$267),-1)</f>
        <v>320</v>
      </c>
      <c r="K201" s="22">
        <f>ROUND(SUMIF('PDA Segment Details'!D$7:D$267,PDA!$D201,'PDA Segment Details'!O$7:O$267),-1)</f>
        <v>80</v>
      </c>
      <c r="L201" s="22">
        <f>ROUND(SUMIF('PDA Segment Details'!D$7:D$267,PDA!$D201,'PDA Segment Details'!P$7:P$267),-1)</f>
        <v>160</v>
      </c>
      <c r="M201" s="22">
        <f>ROUND(SUMIF('PDA Segment Details'!D$7:D$267,PDA!$D201,'PDA Segment Details'!Q$7:Q$267),-1)</f>
        <v>60</v>
      </c>
      <c r="N201" s="22">
        <f>ROUND(SUMIF('PDA Segment Details'!D$7:D$267,PDA!$D201,'PDA Segment Details'!R$7:R$267),-1)</f>
        <v>20</v>
      </c>
    </row>
    <row r="202" spans="1:14" ht="12">
      <c r="A202" s="36" t="s">
        <v>23</v>
      </c>
      <c r="B202" s="36">
        <v>1908</v>
      </c>
      <c r="C202" s="36" t="s">
        <v>536</v>
      </c>
      <c r="D202" s="36" t="s">
        <v>537</v>
      </c>
      <c r="E202" s="27" t="s">
        <v>120</v>
      </c>
      <c r="G202" s="22">
        <f>ROUND(SUMIF('PDA Segment Details'!D$7:D$267,PDA!$D202,'PDA Segment Details'!K$7:K$267),-1)</f>
        <v>640</v>
      </c>
      <c r="H202" s="22">
        <f>ROUND(SUMIF('PDA Segment Details'!D$7:D$267,PDA!$D202,'PDA Segment Details'!L$7:L$267),-1)</f>
        <v>980</v>
      </c>
      <c r="I202" s="22">
        <f>ROUND(SUMIF('PDA Segment Details'!D$7:D$267,PDA!$D202,'PDA Segment Details'!M$7:M$267),-1)</f>
        <v>340</v>
      </c>
      <c r="K202" s="22">
        <f>ROUND(SUMIF('PDA Segment Details'!D$7:D$267,PDA!$D202,'PDA Segment Details'!O$7:O$267),-1)</f>
        <v>160</v>
      </c>
      <c r="L202" s="22">
        <f>ROUND(SUMIF('PDA Segment Details'!D$7:D$267,PDA!$D202,'PDA Segment Details'!P$7:P$267),-1)</f>
        <v>150</v>
      </c>
      <c r="M202" s="22">
        <f>ROUND(SUMIF('PDA Segment Details'!D$7:D$267,PDA!$D202,'PDA Segment Details'!Q$7:Q$267),-1)</f>
        <v>30</v>
      </c>
      <c r="N202" s="22">
        <f>ROUND(SUMIF('PDA Segment Details'!D$7:D$267,PDA!$D202,'PDA Segment Details'!R$7:R$267),-1)</f>
        <v>0</v>
      </c>
    </row>
    <row r="203" spans="1:14" ht="12">
      <c r="A203" s="36" t="s">
        <v>23</v>
      </c>
      <c r="B203" s="36">
        <v>1909</v>
      </c>
      <c r="C203" s="36" t="s">
        <v>538</v>
      </c>
      <c r="D203" s="36" t="s">
        <v>539</v>
      </c>
      <c r="E203" s="27" t="s">
        <v>120</v>
      </c>
      <c r="G203" s="22">
        <f>ROUND(SUMIF('PDA Segment Details'!D$7:D$267,PDA!$D203,'PDA Segment Details'!K$7:K$267),-1)</f>
        <v>340</v>
      </c>
      <c r="H203" s="22">
        <f>ROUND(SUMIF('PDA Segment Details'!D$7:D$267,PDA!$D203,'PDA Segment Details'!L$7:L$267),-1)</f>
        <v>610</v>
      </c>
      <c r="I203" s="22">
        <f>ROUND(SUMIF('PDA Segment Details'!D$7:D$267,PDA!$D203,'PDA Segment Details'!M$7:M$267),-1)</f>
        <v>260</v>
      </c>
      <c r="K203" s="22">
        <f>ROUND(SUMIF('PDA Segment Details'!D$7:D$267,PDA!$D203,'PDA Segment Details'!O$7:O$267),-1)</f>
        <v>70</v>
      </c>
      <c r="L203" s="22">
        <f>ROUND(SUMIF('PDA Segment Details'!D$7:D$267,PDA!$D203,'PDA Segment Details'!P$7:P$267),-1)</f>
        <v>140</v>
      </c>
      <c r="M203" s="22">
        <f>ROUND(SUMIF('PDA Segment Details'!D$7:D$267,PDA!$D203,'PDA Segment Details'!Q$7:Q$267),-1)</f>
        <v>50</v>
      </c>
      <c r="N203" s="22">
        <f>ROUND(SUMIF('PDA Segment Details'!D$7:D$267,PDA!$D203,'PDA Segment Details'!R$7:R$267),-1)</f>
        <v>0</v>
      </c>
    </row>
    <row r="204" spans="1:14" ht="12">
      <c r="A204" s="36" t="s">
        <v>23</v>
      </c>
      <c r="B204" s="36">
        <v>1910</v>
      </c>
      <c r="C204" s="36" t="s">
        <v>542</v>
      </c>
      <c r="D204" s="36" t="s">
        <v>543</v>
      </c>
      <c r="E204" s="27" t="s">
        <v>120</v>
      </c>
      <c r="G204" s="22">
        <f>ROUND(SUMIF('PDA Segment Details'!D$7:D$267,PDA!$D204,'PDA Segment Details'!K$7:K$267),-1)</f>
        <v>2100</v>
      </c>
      <c r="H204" s="22">
        <f>ROUND(SUMIF('PDA Segment Details'!D$7:D$267,PDA!$D204,'PDA Segment Details'!L$7:L$267),-1)</f>
        <v>2580</v>
      </c>
      <c r="I204" s="22">
        <f>ROUND(SUMIF('PDA Segment Details'!D$7:D$267,PDA!$D204,'PDA Segment Details'!M$7:M$267),-1)</f>
        <v>480</v>
      </c>
      <c r="K204" s="22">
        <f>ROUND(SUMIF('PDA Segment Details'!D$7:D$267,PDA!$D204,'PDA Segment Details'!O$7:O$267),-1)</f>
        <v>610</v>
      </c>
      <c r="L204" s="22">
        <f>ROUND(SUMIF('PDA Segment Details'!D$7:D$267,PDA!$D204,'PDA Segment Details'!P$7:P$267),-1)</f>
        <v>420</v>
      </c>
      <c r="M204" s="22">
        <f>ROUND(SUMIF('PDA Segment Details'!D$7:D$267,PDA!$D204,'PDA Segment Details'!Q$7:Q$267),-1)</f>
        <v>150</v>
      </c>
      <c r="N204" s="22">
        <f>ROUND(SUMIF('PDA Segment Details'!D$7:D$267,PDA!$D204,'PDA Segment Details'!R$7:R$267),-1)</f>
        <v>-700</v>
      </c>
    </row>
    <row r="205" spans="1:14" ht="12">
      <c r="A205" s="36" t="s">
        <v>23</v>
      </c>
      <c r="B205" s="36">
        <v>1913</v>
      </c>
      <c r="C205" s="36" t="s">
        <v>546</v>
      </c>
      <c r="D205" s="36" t="s">
        <v>547</v>
      </c>
      <c r="E205" s="36" t="s">
        <v>118</v>
      </c>
      <c r="G205" s="22">
        <f>ROUND(SUMIF('PDA Segment Details'!D$7:D$267,PDA!$D205,'PDA Segment Details'!K$7:K$267),-1)</f>
        <v>5440</v>
      </c>
      <c r="H205" s="22">
        <f>ROUND(SUMIF('PDA Segment Details'!D$7:D$267,PDA!$D205,'PDA Segment Details'!L$7:L$267),-1)</f>
        <v>7010</v>
      </c>
      <c r="I205" s="22">
        <f>ROUND(SUMIF('PDA Segment Details'!D$7:D$267,PDA!$D205,'PDA Segment Details'!M$7:M$267),-1)</f>
        <v>1570</v>
      </c>
      <c r="K205" s="22">
        <f>ROUND(SUMIF('PDA Segment Details'!D$7:D$267,PDA!$D205,'PDA Segment Details'!O$7:O$267),-1)</f>
        <v>1250</v>
      </c>
      <c r="L205" s="22">
        <f>ROUND(SUMIF('PDA Segment Details'!D$7:D$267,PDA!$D205,'PDA Segment Details'!P$7:P$267),-1)</f>
        <v>140</v>
      </c>
      <c r="M205" s="22">
        <f>ROUND(SUMIF('PDA Segment Details'!D$7:D$267,PDA!$D205,'PDA Segment Details'!Q$7:Q$267),-1)</f>
        <v>170</v>
      </c>
      <c r="N205" s="22">
        <f>ROUND(SUMIF('PDA Segment Details'!D$7:D$267,PDA!$D205,'PDA Segment Details'!R$7:R$267),-1)</f>
        <v>0</v>
      </c>
    </row>
    <row r="206" spans="1:14" ht="12">
      <c r="A206" s="36" t="s">
        <v>23</v>
      </c>
      <c r="B206" s="36">
        <v>1914</v>
      </c>
      <c r="C206" s="36" t="s">
        <v>548</v>
      </c>
      <c r="D206" s="36" t="s">
        <v>549</v>
      </c>
      <c r="E206" s="36" t="s">
        <v>117</v>
      </c>
      <c r="G206" s="22">
        <f>ROUND(SUMIF('PDA Segment Details'!D$7:D$267,PDA!$D206,'PDA Segment Details'!K$7:K$267),-1)</f>
        <v>9250</v>
      </c>
      <c r="H206" s="22">
        <f>ROUND(SUMIF('PDA Segment Details'!D$7:D$267,PDA!$D206,'PDA Segment Details'!L$7:L$267),-1)</f>
        <v>13800</v>
      </c>
      <c r="I206" s="22">
        <f>ROUND(SUMIF('PDA Segment Details'!D$7:D$267,PDA!$D206,'PDA Segment Details'!M$7:M$267),-1)</f>
        <v>4550</v>
      </c>
      <c r="K206" s="22">
        <f>ROUND(SUMIF('PDA Segment Details'!D$7:D$267,PDA!$D206,'PDA Segment Details'!O$7:O$267),-1)</f>
        <v>1670</v>
      </c>
      <c r="L206" s="22">
        <f>ROUND(SUMIF('PDA Segment Details'!D$7:D$267,PDA!$D206,'PDA Segment Details'!P$7:P$267),-1)</f>
        <v>1410</v>
      </c>
      <c r="M206" s="22">
        <f>ROUND(SUMIF('PDA Segment Details'!D$7:D$267,PDA!$D206,'PDA Segment Details'!Q$7:Q$267),-1)</f>
        <v>1480</v>
      </c>
      <c r="N206" s="22">
        <f>ROUND(SUMIF('PDA Segment Details'!D$7:D$267,PDA!$D206,'PDA Segment Details'!R$7:R$267),-1)</f>
        <v>0</v>
      </c>
    </row>
    <row r="207" spans="1:14" ht="12">
      <c r="A207" s="36" t="s">
        <v>23</v>
      </c>
      <c r="B207" s="36">
        <v>1918</v>
      </c>
      <c r="C207" s="36" t="s">
        <v>553</v>
      </c>
      <c r="D207" s="36" t="s">
        <v>554</v>
      </c>
      <c r="E207" s="36" t="s">
        <v>117</v>
      </c>
      <c r="G207" s="22">
        <f>ROUND(SUMIF('PDA Segment Details'!D$7:D$267,PDA!$D207,'PDA Segment Details'!K$7:K$267),-1)</f>
        <v>23230</v>
      </c>
      <c r="H207" s="22">
        <f>ROUND(SUMIF('PDA Segment Details'!D$7:D$267,PDA!$D207,'PDA Segment Details'!L$7:L$267),-1)</f>
        <v>30080</v>
      </c>
      <c r="I207" s="22">
        <f>ROUND(SUMIF('PDA Segment Details'!D$7:D$267,PDA!$D207,'PDA Segment Details'!M$7:M$267),-1)</f>
        <v>6850</v>
      </c>
      <c r="K207" s="22">
        <f>ROUND(SUMIF('PDA Segment Details'!D$7:D$267,PDA!$D207,'PDA Segment Details'!O$7:O$267),-1)</f>
        <v>4770</v>
      </c>
      <c r="L207" s="22">
        <f>ROUND(SUMIF('PDA Segment Details'!D$7:D$267,PDA!$D207,'PDA Segment Details'!P$7:P$267),-1)</f>
        <v>580</v>
      </c>
      <c r="M207" s="22">
        <f>ROUND(SUMIF('PDA Segment Details'!D$7:D$267,PDA!$D207,'PDA Segment Details'!Q$7:Q$267),-1)</f>
        <v>1500</v>
      </c>
      <c r="N207" s="22">
        <f>ROUND(SUMIF('PDA Segment Details'!D$7:D$267,PDA!$D207,'PDA Segment Details'!R$7:R$267),-1)</f>
        <v>0</v>
      </c>
    </row>
    <row r="208" spans="1:14" ht="12">
      <c r="A208" s="36" t="s">
        <v>23</v>
      </c>
      <c r="B208" s="36">
        <v>1920</v>
      </c>
      <c r="C208" s="36" t="s">
        <v>556</v>
      </c>
      <c r="D208" s="36" t="s">
        <v>557</v>
      </c>
      <c r="E208" s="36" t="s">
        <v>117</v>
      </c>
      <c r="G208" s="22">
        <f>ROUND(SUMIF('PDA Segment Details'!D$7:D$267,PDA!$D208,'PDA Segment Details'!K$7:K$267),-1)</f>
        <v>2110</v>
      </c>
      <c r="H208" s="22">
        <f>ROUND(SUMIF('PDA Segment Details'!D$7:D$267,PDA!$D208,'PDA Segment Details'!L$7:L$267),-1)</f>
        <v>3450</v>
      </c>
      <c r="I208" s="22">
        <f>ROUND(SUMIF('PDA Segment Details'!D$7:D$267,PDA!$D208,'PDA Segment Details'!M$7:M$267),-1)</f>
        <v>1340</v>
      </c>
      <c r="K208" s="22">
        <f>ROUND(SUMIF('PDA Segment Details'!D$7:D$267,PDA!$D208,'PDA Segment Details'!O$7:O$267),-1)</f>
        <v>450</v>
      </c>
      <c r="L208" s="22">
        <f>ROUND(SUMIF('PDA Segment Details'!D$7:D$267,PDA!$D208,'PDA Segment Details'!P$7:P$267),-1)</f>
        <v>750</v>
      </c>
      <c r="M208" s="22">
        <f>ROUND(SUMIF('PDA Segment Details'!D$7:D$267,PDA!$D208,'PDA Segment Details'!Q$7:Q$267),-1)</f>
        <v>140</v>
      </c>
      <c r="N208" s="22">
        <f>ROUND(SUMIF('PDA Segment Details'!D$7:D$267,PDA!$D208,'PDA Segment Details'!R$7:R$267),-1)</f>
        <v>0</v>
      </c>
    </row>
    <row r="209" spans="1:14" ht="12">
      <c r="A209" s="36" t="s">
        <v>23</v>
      </c>
      <c r="B209" s="36">
        <v>1921</v>
      </c>
      <c r="C209" s="36" t="s">
        <v>558</v>
      </c>
      <c r="D209" s="36" t="s">
        <v>559</v>
      </c>
      <c r="E209" s="36" t="s">
        <v>117</v>
      </c>
      <c r="G209" s="22">
        <f>ROUND(SUMIF('PDA Segment Details'!D$7:D$267,PDA!$D209,'PDA Segment Details'!K$7:K$267),-1)</f>
        <v>8960</v>
      </c>
      <c r="H209" s="22">
        <f>ROUND(SUMIF('PDA Segment Details'!D$7:D$267,PDA!$D209,'PDA Segment Details'!L$7:L$267),-1)</f>
        <v>13060</v>
      </c>
      <c r="I209" s="22">
        <f>ROUND(SUMIF('PDA Segment Details'!D$7:D$267,PDA!$D209,'PDA Segment Details'!M$7:M$267),-1)</f>
        <v>4090</v>
      </c>
      <c r="K209" s="22">
        <f>ROUND(SUMIF('PDA Segment Details'!D$7:D$267,PDA!$D209,'PDA Segment Details'!O$7:O$267),-1)</f>
        <v>1880</v>
      </c>
      <c r="L209" s="22">
        <f>ROUND(SUMIF('PDA Segment Details'!D$7:D$267,PDA!$D209,'PDA Segment Details'!P$7:P$267),-1)</f>
        <v>750</v>
      </c>
      <c r="M209" s="22">
        <f>ROUND(SUMIF('PDA Segment Details'!D$7:D$267,PDA!$D209,'PDA Segment Details'!Q$7:Q$267),-1)</f>
        <v>960</v>
      </c>
      <c r="N209" s="22">
        <f>ROUND(SUMIF('PDA Segment Details'!D$7:D$267,PDA!$D209,'PDA Segment Details'!R$7:R$267),-1)</f>
        <v>500</v>
      </c>
    </row>
    <row r="210" spans="1:14" ht="12">
      <c r="A210" s="36" t="s">
        <v>23</v>
      </c>
      <c r="B210" s="36">
        <v>1922</v>
      </c>
      <c r="C210" s="36" t="s">
        <v>560</v>
      </c>
      <c r="D210" s="36" t="s">
        <v>561</v>
      </c>
      <c r="E210" s="36" t="s">
        <v>117</v>
      </c>
      <c r="G210" s="22">
        <f>ROUND(SUMIF('PDA Segment Details'!D$7:D$267,PDA!$D210,'PDA Segment Details'!K$7:K$267),-1)</f>
        <v>2650</v>
      </c>
      <c r="H210" s="22">
        <f>ROUND(SUMIF('PDA Segment Details'!D$7:D$267,PDA!$D210,'PDA Segment Details'!L$7:L$267),-1)</f>
        <v>3890</v>
      </c>
      <c r="I210" s="22">
        <f>ROUND(SUMIF('PDA Segment Details'!D$7:D$267,PDA!$D210,'PDA Segment Details'!M$7:M$267),-1)</f>
        <v>1240</v>
      </c>
      <c r="K210" s="22">
        <f>ROUND(SUMIF('PDA Segment Details'!D$7:D$267,PDA!$D210,'PDA Segment Details'!O$7:O$267),-1)</f>
        <v>510</v>
      </c>
      <c r="L210" s="22">
        <f>ROUND(SUMIF('PDA Segment Details'!D$7:D$267,PDA!$D210,'PDA Segment Details'!P$7:P$267),-1)</f>
        <v>1050</v>
      </c>
      <c r="M210" s="22">
        <f>ROUND(SUMIF('PDA Segment Details'!D$7:D$267,PDA!$D210,'PDA Segment Details'!Q$7:Q$267),-1)</f>
        <v>180</v>
      </c>
      <c r="N210" s="22">
        <f>ROUND(SUMIF('PDA Segment Details'!D$7:D$267,PDA!$D210,'PDA Segment Details'!R$7:R$267),-1)</f>
        <v>-500</v>
      </c>
    </row>
    <row r="211" spans="1:14" ht="12">
      <c r="A211" s="36" t="s">
        <v>23</v>
      </c>
      <c r="B211" s="36">
        <v>1923</v>
      </c>
      <c r="C211" s="36" t="s">
        <v>562</v>
      </c>
      <c r="D211" s="36" t="s">
        <v>563</v>
      </c>
      <c r="E211" s="36" t="s">
        <v>119</v>
      </c>
      <c r="G211" s="22">
        <f>ROUND(SUMIF('PDA Segment Details'!D$7:D$267,PDA!$D211,'PDA Segment Details'!K$7:K$267),-1)</f>
        <v>1020</v>
      </c>
      <c r="H211" s="22">
        <f>ROUND(SUMIF('PDA Segment Details'!D$7:D$267,PDA!$D211,'PDA Segment Details'!L$7:L$267),-1)</f>
        <v>1830</v>
      </c>
      <c r="I211" s="22">
        <f>ROUND(SUMIF('PDA Segment Details'!D$7:D$267,PDA!$D211,'PDA Segment Details'!M$7:M$267),-1)</f>
        <v>810</v>
      </c>
      <c r="K211" s="22">
        <f>ROUND(SUMIF('PDA Segment Details'!D$7:D$267,PDA!$D211,'PDA Segment Details'!O$7:O$267),-1)</f>
        <v>200</v>
      </c>
      <c r="L211" s="22">
        <f>ROUND(SUMIF('PDA Segment Details'!D$7:D$267,PDA!$D211,'PDA Segment Details'!P$7:P$267),-1)</f>
        <v>430</v>
      </c>
      <c r="M211" s="22">
        <f>ROUND(SUMIF('PDA Segment Details'!D$7:D$267,PDA!$D211,'PDA Segment Details'!Q$7:Q$267),-1)</f>
        <v>180</v>
      </c>
      <c r="N211" s="22">
        <f>ROUND(SUMIF('PDA Segment Details'!D$7:D$267,PDA!$D211,'PDA Segment Details'!R$7:R$267),-1)</f>
        <v>0</v>
      </c>
    </row>
    <row r="212" spans="1:4" ht="12">
      <c r="A212" s="36"/>
      <c r="B212" s="36"/>
      <c r="C212" s="36"/>
      <c r="D212" s="36"/>
    </row>
    <row r="213" spans="1:14" ht="12">
      <c r="A213" s="36"/>
      <c r="B213" s="36"/>
      <c r="C213" s="36"/>
      <c r="D213" s="37"/>
      <c r="G213" s="22"/>
      <c r="H213" s="22"/>
      <c r="I213" s="22"/>
      <c r="K213" s="22"/>
      <c r="L213" s="22"/>
      <c r="M213" s="22"/>
      <c r="N213" s="22"/>
    </row>
    <row r="214" spans="1:4" ht="12">
      <c r="A214" s="36"/>
      <c r="B214" s="36"/>
      <c r="C214" s="36"/>
      <c r="D214" s="36"/>
    </row>
    <row r="215" spans="1:4" ht="12">
      <c r="A215" s="36"/>
      <c r="B215" s="36"/>
      <c r="C215" s="36"/>
      <c r="D215" s="36"/>
    </row>
    <row r="216" spans="1:4" ht="12">
      <c r="A216" s="36"/>
      <c r="B216" s="36"/>
      <c r="C216" s="36"/>
      <c r="D216" s="36"/>
    </row>
    <row r="217" spans="1:5" ht="12">
      <c r="A217" s="36"/>
      <c r="B217" s="36"/>
      <c r="C217" s="36"/>
      <c r="D217" s="36"/>
      <c r="E217" s="36"/>
    </row>
    <row r="218" spans="1:5" ht="12">
      <c r="A218" s="36"/>
      <c r="B218" s="36"/>
      <c r="C218" s="36"/>
      <c r="D218" s="36"/>
      <c r="E218" s="36"/>
    </row>
    <row r="219" spans="1:5" ht="12">
      <c r="A219" s="36"/>
      <c r="B219" s="36"/>
      <c r="C219" s="36"/>
      <c r="D219" s="36"/>
      <c r="E219" s="36"/>
    </row>
    <row r="220" spans="1:5" ht="12">
      <c r="A220" s="36"/>
      <c r="B220" s="36"/>
      <c r="C220" s="36"/>
      <c r="D220" s="36"/>
      <c r="E220" s="36"/>
    </row>
    <row r="221" spans="1:5" ht="12">
      <c r="A221" s="36"/>
      <c r="B221" s="36"/>
      <c r="C221" s="36"/>
      <c r="D221" s="36"/>
      <c r="E221" s="36"/>
    </row>
    <row r="222" spans="1:5" ht="12">
      <c r="A222" s="36"/>
      <c r="B222" s="36"/>
      <c r="C222" s="36"/>
      <c r="D222" s="36"/>
      <c r="E222" s="36"/>
    </row>
    <row r="223" spans="1:5" ht="12">
      <c r="A223" s="36"/>
      <c r="B223" s="36"/>
      <c r="C223" s="36"/>
      <c r="D223" s="36"/>
      <c r="E223" s="36"/>
    </row>
    <row r="224" spans="1:5" ht="12">
      <c r="A224" s="36"/>
      <c r="B224" s="36"/>
      <c r="C224" s="36"/>
      <c r="D224" s="36"/>
      <c r="E224" s="36"/>
    </row>
    <row r="225" spans="1:5" ht="12">
      <c r="A225" s="36"/>
      <c r="B225" s="36"/>
      <c r="C225" s="36"/>
      <c r="D225" s="36"/>
      <c r="E225" s="36"/>
    </row>
    <row r="226" spans="1:4" ht="12">
      <c r="A226" s="36"/>
      <c r="B226" s="36"/>
      <c r="C226" s="36"/>
      <c r="D226" s="36"/>
    </row>
    <row r="227" spans="1:4" ht="12">
      <c r="A227" s="36"/>
      <c r="B227" s="36"/>
      <c r="C227" s="36"/>
      <c r="D227" s="36"/>
    </row>
    <row r="228" spans="1:4" ht="12">
      <c r="A228" s="36"/>
      <c r="B228" s="36"/>
      <c r="C228" s="36"/>
      <c r="D228" s="36"/>
    </row>
    <row r="229" spans="1:4" ht="12">
      <c r="A229" s="36"/>
      <c r="B229" s="36"/>
      <c r="C229" s="36"/>
      <c r="D229" s="36"/>
    </row>
    <row r="230" spans="1:4" ht="12">
      <c r="A230" s="36"/>
      <c r="B230" s="36"/>
      <c r="C230" s="36"/>
      <c r="D230" s="36"/>
    </row>
    <row r="231" spans="1:4" ht="12">
      <c r="A231" s="36"/>
      <c r="B231" s="36"/>
      <c r="C231" s="36"/>
      <c r="D231" s="36"/>
    </row>
    <row r="232" spans="1:4" ht="12">
      <c r="A232" s="36"/>
      <c r="B232" s="36"/>
      <c r="C232" s="36"/>
      <c r="D232" s="36"/>
    </row>
    <row r="233" spans="1:4" ht="12">
      <c r="A233" s="36"/>
      <c r="B233" s="36"/>
      <c r="C233" s="36"/>
      <c r="D233" s="36"/>
    </row>
    <row r="234" spans="1:4" ht="12">
      <c r="A234" s="36"/>
      <c r="B234" s="36"/>
      <c r="C234" s="36"/>
      <c r="D234" s="36"/>
    </row>
    <row r="235" spans="1:4" ht="12">
      <c r="A235" s="36"/>
      <c r="B235" s="36"/>
      <c r="C235" s="36"/>
      <c r="D235" s="36"/>
    </row>
    <row r="236" spans="1:4" ht="12">
      <c r="A236" s="36"/>
      <c r="B236" s="36"/>
      <c r="C236" s="36"/>
      <c r="D236" s="36"/>
    </row>
    <row r="237" spans="1:4" ht="12">
      <c r="A237" s="36"/>
      <c r="B237" s="36"/>
      <c r="C237" s="36"/>
      <c r="D237" s="36"/>
    </row>
    <row r="238" spans="1:4" ht="12">
      <c r="A238" s="36"/>
      <c r="B238" s="36"/>
      <c r="C238" s="36"/>
      <c r="D238" s="36"/>
    </row>
    <row r="239" spans="1:4" ht="12">
      <c r="A239" s="36"/>
      <c r="B239" s="36"/>
      <c r="C239" s="36"/>
      <c r="D239" s="36"/>
    </row>
    <row r="240" spans="1:4" ht="12">
      <c r="A240" s="36"/>
      <c r="B240" s="36"/>
      <c r="C240" s="36"/>
      <c r="D240" s="36"/>
    </row>
    <row r="241" spans="1:4" ht="12">
      <c r="A241" s="36"/>
      <c r="B241" s="36"/>
      <c r="C241" s="36"/>
      <c r="D241" s="36"/>
    </row>
    <row r="242" spans="1:4" ht="12">
      <c r="A242" s="36"/>
      <c r="B242" s="36"/>
      <c r="C242" s="36"/>
      <c r="D242" s="36"/>
    </row>
    <row r="243" spans="1:4" ht="12">
      <c r="A243" s="36"/>
      <c r="B243" s="36"/>
      <c r="C243" s="36"/>
      <c r="D243" s="36"/>
    </row>
    <row r="244" spans="1:4" ht="12">
      <c r="A244" s="36"/>
      <c r="B244" s="36"/>
      <c r="C244" s="36"/>
      <c r="D244" s="36"/>
    </row>
    <row r="245" spans="1:4" ht="12">
      <c r="A245" s="36"/>
      <c r="B245" s="36"/>
      <c r="C245" s="36"/>
      <c r="D245" s="36"/>
    </row>
    <row r="246" spans="1:4" ht="12">
      <c r="A246" s="36"/>
      <c r="B246" s="36"/>
      <c r="C246" s="36"/>
      <c r="D246" s="36"/>
    </row>
    <row r="247" spans="1:4" ht="12">
      <c r="A247" s="36"/>
      <c r="B247" s="36"/>
      <c r="C247" s="36"/>
      <c r="D247" s="36"/>
    </row>
    <row r="248" spans="1:4" ht="12">
      <c r="A248" s="36"/>
      <c r="B248" s="36"/>
      <c r="C248" s="36"/>
      <c r="D248" s="36"/>
    </row>
    <row r="249" spans="1:4" ht="12">
      <c r="A249" s="36"/>
      <c r="B249" s="36"/>
      <c r="C249" s="36"/>
      <c r="D249" s="36"/>
    </row>
    <row r="250" spans="1:4" ht="12">
      <c r="A250" s="36"/>
      <c r="B250" s="36"/>
      <c r="C250" s="36"/>
      <c r="D250" s="36"/>
    </row>
    <row r="251" spans="1:4" ht="12">
      <c r="A251" s="36"/>
      <c r="B251" s="36"/>
      <c r="C251" s="36"/>
      <c r="D251" s="36"/>
    </row>
    <row r="252" spans="1:4" ht="12">
      <c r="A252" s="36"/>
      <c r="B252" s="36"/>
      <c r="C252" s="36"/>
      <c r="D252" s="36"/>
    </row>
    <row r="253" spans="1:4" ht="12">
      <c r="A253" s="36"/>
      <c r="B253" s="36"/>
      <c r="C253" s="36"/>
      <c r="D253" s="36"/>
    </row>
    <row r="254" spans="1:4" ht="12">
      <c r="A254" s="36"/>
      <c r="B254" s="36"/>
      <c r="C254" s="36"/>
      <c r="D254" s="36"/>
    </row>
    <row r="255" spans="1:4" ht="12">
      <c r="A255" s="36"/>
      <c r="B255" s="36"/>
      <c r="C255" s="36"/>
      <c r="D255" s="36"/>
    </row>
    <row r="256" spans="1:4" ht="12">
      <c r="A256" s="36"/>
      <c r="B256" s="36"/>
      <c r="C256" s="36"/>
      <c r="D256" s="36"/>
    </row>
    <row r="257" spans="1:4" ht="12">
      <c r="A257" s="36"/>
      <c r="B257" s="36"/>
      <c r="C257" s="36"/>
      <c r="D257" s="36"/>
    </row>
    <row r="258" spans="1:4" ht="12">
      <c r="A258" s="36"/>
      <c r="B258" s="36"/>
      <c r="C258" s="36"/>
      <c r="D258" s="36"/>
    </row>
    <row r="259" spans="1:4" ht="12">
      <c r="A259" s="36"/>
      <c r="B259" s="36"/>
      <c r="C259" s="36"/>
      <c r="D259" s="36"/>
    </row>
    <row r="260" spans="1:4" ht="12">
      <c r="A260" s="36"/>
      <c r="B260" s="36"/>
      <c r="C260" s="36"/>
      <c r="D260" s="36"/>
    </row>
    <row r="261" spans="1:4" ht="12">
      <c r="A261" s="36"/>
      <c r="B261" s="36"/>
      <c r="C261" s="36"/>
      <c r="D261" s="36"/>
    </row>
    <row r="262" spans="1:4" ht="12">
      <c r="A262" s="36"/>
      <c r="B262" s="36"/>
      <c r="C262" s="36"/>
      <c r="D262" s="36"/>
    </row>
    <row r="263" spans="1:4" ht="12">
      <c r="A263" s="36"/>
      <c r="B263" s="36"/>
      <c r="C263" s="36"/>
      <c r="D263" s="36"/>
    </row>
    <row r="264" spans="1:4" ht="12">
      <c r="A264" s="36"/>
      <c r="B264" s="36"/>
      <c r="C264" s="36"/>
      <c r="D264" s="36"/>
    </row>
    <row r="265" spans="1:4" ht="12">
      <c r="A265" s="36"/>
      <c r="B265" s="36"/>
      <c r="C265" s="36"/>
      <c r="D265" s="36"/>
    </row>
    <row r="266" spans="1:4" ht="12">
      <c r="A266" s="36"/>
      <c r="B266" s="36"/>
      <c r="C266" s="36"/>
      <c r="D266" s="36"/>
    </row>
    <row r="267" spans="1:4" ht="12">
      <c r="A267" s="36"/>
      <c r="B267" s="36"/>
      <c r="C267" s="36"/>
      <c r="D267" s="36"/>
    </row>
    <row r="269" ht="12">
      <c r="D269" s="3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&amp;CDraft Preferred Scenario of the Sustainable Communities Strategy (Jobs-Housing Connection Strategy),  adopted and released by ABAG Executive Board and MTC on May 17, 2012</oddHeader>
  </headerFooter>
  <rowBreaks count="4" manualBreakCount="4">
    <brk id="50" max="255" man="1"/>
    <brk id="95" max="255" man="1"/>
    <brk id="131" max="255" man="1"/>
    <brk id="1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I22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8515625" style="0" hidden="1" customWidth="1"/>
    <col min="2" max="2" width="6.421875" style="0" customWidth="1"/>
    <col min="3" max="3" width="14.7109375" style="0" hidden="1" customWidth="1"/>
    <col min="4" max="4" width="20.140625" style="0" customWidth="1"/>
    <col min="5" max="5" width="6.00390625" style="0" customWidth="1"/>
    <col min="6" max="6" width="7.28125" style="0" hidden="1" customWidth="1"/>
    <col min="7" max="7" width="2.421875" style="0" customWidth="1"/>
    <col min="11" max="11" width="2.7109375" style="0" customWidth="1"/>
    <col min="14" max="14" width="10.8515625" style="0" customWidth="1"/>
    <col min="15" max="15" width="7.57421875" style="0" customWidth="1"/>
  </cols>
  <sheetData>
    <row r="1" ht="12.75">
      <c r="B1" s="26" t="s">
        <v>609</v>
      </c>
    </row>
    <row r="2" ht="12.75" customHeight="1">
      <c r="A2" s="40"/>
    </row>
    <row r="4" spans="8:77" ht="12.75">
      <c r="H4" s="41" t="s">
        <v>0</v>
      </c>
      <c r="I4" s="42"/>
      <c r="J4" s="42"/>
      <c r="K4" s="42"/>
      <c r="L4" s="41" t="s">
        <v>121</v>
      </c>
      <c r="M4" s="42"/>
      <c r="N4" s="42"/>
      <c r="O4" s="42"/>
      <c r="Q4" t="s">
        <v>564</v>
      </c>
      <c r="AC4" t="s">
        <v>565</v>
      </c>
      <c r="AO4" t="s">
        <v>123</v>
      </c>
      <c r="BA4" t="s">
        <v>124</v>
      </c>
      <c r="BM4" t="s">
        <v>125</v>
      </c>
      <c r="BY4" t="s">
        <v>566</v>
      </c>
    </row>
    <row r="5" spans="1:87" ht="12.75">
      <c r="A5" s="29" t="s">
        <v>6</v>
      </c>
      <c r="B5" s="29" t="s">
        <v>130</v>
      </c>
      <c r="C5" s="30" t="s">
        <v>4</v>
      </c>
      <c r="D5" s="29" t="s">
        <v>131</v>
      </c>
      <c r="E5" s="29" t="s">
        <v>132</v>
      </c>
      <c r="F5" s="31" t="s">
        <v>133</v>
      </c>
      <c r="H5" s="30">
        <v>2010</v>
      </c>
      <c r="I5" s="30">
        <v>2040</v>
      </c>
      <c r="J5" s="30" t="s">
        <v>3</v>
      </c>
      <c r="K5" s="43"/>
      <c r="L5" s="30" t="s">
        <v>134</v>
      </c>
      <c r="M5" s="30" t="s">
        <v>135</v>
      </c>
      <c r="N5" s="30" t="s">
        <v>136</v>
      </c>
      <c r="O5" s="30" t="s">
        <v>567</v>
      </c>
      <c r="Q5" s="35" t="s">
        <v>138</v>
      </c>
      <c r="R5" s="35" t="s">
        <v>139</v>
      </c>
      <c r="S5" s="35" t="s">
        <v>140</v>
      </c>
      <c r="T5" s="35" t="s">
        <v>43</v>
      </c>
      <c r="U5" s="35" t="s">
        <v>141</v>
      </c>
      <c r="V5" s="35" t="s">
        <v>142</v>
      </c>
      <c r="W5" s="35" t="s">
        <v>143</v>
      </c>
      <c r="X5" s="35" t="s">
        <v>144</v>
      </c>
      <c r="Y5" s="35" t="s">
        <v>145</v>
      </c>
      <c r="Z5" s="35" t="s">
        <v>146</v>
      </c>
      <c r="AA5" s="35" t="s">
        <v>147</v>
      </c>
      <c r="AC5" s="35" t="s">
        <v>138</v>
      </c>
      <c r="AD5" s="35" t="s">
        <v>139</v>
      </c>
      <c r="AE5" s="35" t="s">
        <v>140</v>
      </c>
      <c r="AF5" s="35" t="s">
        <v>43</v>
      </c>
      <c r="AG5" s="35" t="s">
        <v>141</v>
      </c>
      <c r="AH5" s="35" t="s">
        <v>142</v>
      </c>
      <c r="AI5" s="35" t="s">
        <v>143</v>
      </c>
      <c r="AJ5" s="35" t="s">
        <v>144</v>
      </c>
      <c r="AK5" s="35" t="s">
        <v>145</v>
      </c>
      <c r="AL5" s="35" t="s">
        <v>146</v>
      </c>
      <c r="AM5" s="35" t="s">
        <v>147</v>
      </c>
      <c r="AO5" s="35" t="s">
        <v>138</v>
      </c>
      <c r="AP5" s="35" t="s">
        <v>139</v>
      </c>
      <c r="AQ5" s="35" t="s">
        <v>140</v>
      </c>
      <c r="AR5" s="35" t="s">
        <v>43</v>
      </c>
      <c r="AS5" s="35" t="s">
        <v>141</v>
      </c>
      <c r="AT5" s="35" t="s">
        <v>142</v>
      </c>
      <c r="AU5" s="35" t="s">
        <v>143</v>
      </c>
      <c r="AV5" s="35" t="s">
        <v>144</v>
      </c>
      <c r="AW5" s="35" t="s">
        <v>145</v>
      </c>
      <c r="AX5" s="35" t="s">
        <v>146</v>
      </c>
      <c r="AY5" s="35" t="s">
        <v>147</v>
      </c>
      <c r="BA5" s="35" t="s">
        <v>138</v>
      </c>
      <c r="BB5" s="35" t="s">
        <v>139</v>
      </c>
      <c r="BC5" s="35" t="s">
        <v>140</v>
      </c>
      <c r="BD5" s="35" t="s">
        <v>43</v>
      </c>
      <c r="BE5" s="35" t="s">
        <v>141</v>
      </c>
      <c r="BF5" s="35" t="s">
        <v>142</v>
      </c>
      <c r="BG5" s="35" t="s">
        <v>143</v>
      </c>
      <c r="BH5" s="35" t="s">
        <v>144</v>
      </c>
      <c r="BI5" s="35" t="s">
        <v>145</v>
      </c>
      <c r="BJ5" s="35" t="s">
        <v>146</v>
      </c>
      <c r="BK5" s="35" t="s">
        <v>147</v>
      </c>
      <c r="BM5" s="35" t="s">
        <v>138</v>
      </c>
      <c r="BN5" s="35" t="s">
        <v>139</v>
      </c>
      <c r="BO5" s="35" t="s">
        <v>140</v>
      </c>
      <c r="BP5" s="35" t="s">
        <v>43</v>
      </c>
      <c r="BQ5" s="35" t="s">
        <v>141</v>
      </c>
      <c r="BR5" s="35" t="s">
        <v>142</v>
      </c>
      <c r="BS5" s="35" t="s">
        <v>143</v>
      </c>
      <c r="BT5" s="35" t="s">
        <v>144</v>
      </c>
      <c r="BU5" s="35" t="s">
        <v>145</v>
      </c>
      <c r="BV5" s="35" t="s">
        <v>146</v>
      </c>
      <c r="BW5" s="35" t="s">
        <v>147</v>
      </c>
      <c r="BY5" s="35" t="s">
        <v>138</v>
      </c>
      <c r="BZ5" s="35" t="s">
        <v>139</v>
      </c>
      <c r="CA5" s="35" t="s">
        <v>140</v>
      </c>
      <c r="CB5" s="35" t="s">
        <v>43</v>
      </c>
      <c r="CC5" s="35" t="s">
        <v>141</v>
      </c>
      <c r="CD5" s="35" t="s">
        <v>142</v>
      </c>
      <c r="CE5" s="35" t="s">
        <v>143</v>
      </c>
      <c r="CF5" s="35" t="s">
        <v>144</v>
      </c>
      <c r="CG5" s="35" t="s">
        <v>145</v>
      </c>
      <c r="CH5" s="35" t="s">
        <v>146</v>
      </c>
      <c r="CI5" s="35" t="s">
        <v>147</v>
      </c>
    </row>
    <row r="7" spans="1:75" ht="12">
      <c r="A7" s="36" t="s">
        <v>7</v>
      </c>
      <c r="B7" s="36">
        <v>101</v>
      </c>
      <c r="C7" s="36" t="s">
        <v>7</v>
      </c>
      <c r="D7" s="36" t="s">
        <v>7</v>
      </c>
      <c r="E7" s="36">
        <v>1</v>
      </c>
      <c r="F7" s="36">
        <f>B7*10+E7</f>
        <v>1011</v>
      </c>
      <c r="H7" s="22">
        <f>SUM($Q7:$AA7)</f>
        <v>24034.585123944013</v>
      </c>
      <c r="I7" s="22">
        <f>H7+J7</f>
        <v>33184.157340537924</v>
      </c>
      <c r="J7" s="22">
        <f>L7+M7+N7+O7</f>
        <v>9149.572216593913</v>
      </c>
      <c r="L7" s="22">
        <f>SUM($AO7:$AY7)</f>
        <v>3392.6904932685975</v>
      </c>
      <c r="M7" s="22">
        <f>SUM($BA7:$BK7)</f>
        <v>2328.5320435197627</v>
      </c>
      <c r="N7" s="22">
        <f>SUM($BM7:$BW7)</f>
        <v>3428.3496798055535</v>
      </c>
      <c r="O7" s="22">
        <f>SUM($BY7:$CI7)</f>
        <v>0</v>
      </c>
      <c r="Q7" s="22">
        <v>23.52102727280955</v>
      </c>
      <c r="R7" s="22">
        <v>698.5168815970835</v>
      </c>
      <c r="S7" s="22">
        <v>2593.2792911005795</v>
      </c>
      <c r="T7" s="22">
        <v>2051.2971353899343</v>
      </c>
      <c r="U7" s="22">
        <v>886.8474771957688</v>
      </c>
      <c r="V7" s="22">
        <v>505.5196034265571</v>
      </c>
      <c r="W7" s="22">
        <v>1181.5253748210719</v>
      </c>
      <c r="X7" s="22">
        <v>4550.307851436922</v>
      </c>
      <c r="Y7" s="22">
        <v>4159.323639085286</v>
      </c>
      <c r="Z7" s="22">
        <v>3223.6058974713687</v>
      </c>
      <c r="AA7" s="22">
        <v>4160.840945146632</v>
      </c>
      <c r="AC7" s="22">
        <v>-1.9494976638282366</v>
      </c>
      <c r="AD7" s="22">
        <v>503.20496776584133</v>
      </c>
      <c r="AE7" s="22">
        <v>75.82043316707517</v>
      </c>
      <c r="AF7" s="22">
        <v>481.90785664479654</v>
      </c>
      <c r="AG7" s="22">
        <v>411.8532812230423</v>
      </c>
      <c r="AH7" s="22">
        <v>77.59874406765816</v>
      </c>
      <c r="AI7" s="22">
        <v>531.6734795319894</v>
      </c>
      <c r="AJ7" s="22">
        <v>2819.077456205906</v>
      </c>
      <c r="AK7" s="22">
        <v>1732.4873420110807</v>
      </c>
      <c r="AL7" s="22">
        <v>1430.0375231587868</v>
      </c>
      <c r="AM7" s="22">
        <v>1087.8606304815655</v>
      </c>
      <c r="AO7" s="22">
        <v>-1.9494976638282366</v>
      </c>
      <c r="AP7" s="22">
        <v>396.3305782253756</v>
      </c>
      <c r="AQ7" s="22">
        <v>75.82043316707517</v>
      </c>
      <c r="AR7" s="22">
        <v>267.72214456892806</v>
      </c>
      <c r="AS7" s="22">
        <v>411.8532812230423</v>
      </c>
      <c r="AT7" s="22">
        <v>0</v>
      </c>
      <c r="AU7" s="22">
        <v>0</v>
      </c>
      <c r="AV7" s="22">
        <v>0</v>
      </c>
      <c r="AW7" s="22">
        <v>346.7759230958931</v>
      </c>
      <c r="AX7" s="22">
        <v>808.2770001705458</v>
      </c>
      <c r="AY7" s="22">
        <v>1087.8606304815655</v>
      </c>
      <c r="BA7" s="22">
        <v>0</v>
      </c>
      <c r="BB7" s="22">
        <v>106.87438954046577</v>
      </c>
      <c r="BC7" s="22">
        <v>0</v>
      </c>
      <c r="BD7" s="22">
        <v>214.18571207586848</v>
      </c>
      <c r="BE7" s="22">
        <v>0</v>
      </c>
      <c r="BF7" s="22">
        <v>0</v>
      </c>
      <c r="BG7" s="22">
        <v>0</v>
      </c>
      <c r="BH7" s="22">
        <v>0</v>
      </c>
      <c r="BI7" s="22">
        <v>1385.7114189151876</v>
      </c>
      <c r="BJ7" s="22">
        <v>621.7605229882412</v>
      </c>
      <c r="BK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77.59874406765816</v>
      </c>
      <c r="BS7" s="22">
        <v>531.6734795319894</v>
      </c>
      <c r="BT7" s="22">
        <v>2819.077456205906</v>
      </c>
      <c r="BU7" s="22">
        <v>0</v>
      </c>
      <c r="BV7" s="22">
        <v>0</v>
      </c>
      <c r="BW7" s="22">
        <v>0</v>
      </c>
    </row>
    <row r="8" spans="1:75" ht="12">
      <c r="A8" s="36" t="s">
        <v>7</v>
      </c>
      <c r="B8" s="36">
        <v>102</v>
      </c>
      <c r="C8" s="36" t="s">
        <v>8</v>
      </c>
      <c r="D8" s="36" t="s">
        <v>8</v>
      </c>
      <c r="E8" s="36">
        <v>1</v>
      </c>
      <c r="F8" s="36">
        <f aca="true" t="shared" si="0" ref="F8:F71">B8*10+E8</f>
        <v>1021</v>
      </c>
      <c r="H8" s="22">
        <f aca="true" t="shared" si="1" ref="H8:H71">SUM($Q8:$AA8)</f>
        <v>4214.86489335883</v>
      </c>
      <c r="I8" s="22">
        <f aca="true" t="shared" si="2" ref="I8:I71">H8+J8</f>
        <v>5613.31928332894</v>
      </c>
      <c r="J8" s="22">
        <f aca="true" t="shared" si="3" ref="J8:J71">L8+M8+N8+O8</f>
        <v>1398.4543899701105</v>
      </c>
      <c r="L8" s="22">
        <f aca="true" t="shared" si="4" ref="L8:L71">SUM($AO8:$AY8)</f>
        <v>738.8787202735366</v>
      </c>
      <c r="M8" s="22">
        <f aca="true" t="shared" si="5" ref="M8:M71">SUM($BA8:$BK8)</f>
        <v>482.58560456944394</v>
      </c>
      <c r="N8" s="22">
        <f aca="true" t="shared" si="6" ref="N8:N71">SUM($BM8:$BW8)</f>
        <v>176.99006512712975</v>
      </c>
      <c r="O8" s="22">
        <f aca="true" t="shared" si="7" ref="O8:O71">SUM($BY8:$CI8)</f>
        <v>0</v>
      </c>
      <c r="Q8" s="22">
        <v>20.617196745302202</v>
      </c>
      <c r="R8" s="22">
        <v>105.53132743553051</v>
      </c>
      <c r="S8" s="22">
        <v>130.04995757980936</v>
      </c>
      <c r="T8" s="22">
        <v>669.7452792203727</v>
      </c>
      <c r="U8" s="22">
        <v>140.51693958557763</v>
      </c>
      <c r="V8" s="22">
        <v>57.12272461972195</v>
      </c>
      <c r="W8" s="22">
        <v>173.39611764711907</v>
      </c>
      <c r="X8" s="22">
        <v>450.35320356081417</v>
      </c>
      <c r="Y8" s="22">
        <v>625.8080850960971</v>
      </c>
      <c r="Z8" s="22">
        <v>882.6170954855504</v>
      </c>
      <c r="AA8" s="22">
        <v>959.1069663829351</v>
      </c>
      <c r="AC8" s="22">
        <v>-1.7088189398988247</v>
      </c>
      <c r="AD8" s="22">
        <v>82.02687668007931</v>
      </c>
      <c r="AE8" s="22">
        <v>3.8023070445590736</v>
      </c>
      <c r="AF8" s="22">
        <v>131.8006019462459</v>
      </c>
      <c r="AG8" s="22">
        <v>65.25627475282879</v>
      </c>
      <c r="AH8" s="22">
        <v>7.83810194725941</v>
      </c>
      <c r="AI8" s="22">
        <v>69.74717424446575</v>
      </c>
      <c r="AJ8" s="22">
        <v>99.40478893540461</v>
      </c>
      <c r="AK8" s="22">
        <v>339.362700508621</v>
      </c>
      <c r="AL8" s="22">
        <v>350.16384600146574</v>
      </c>
      <c r="AM8" s="22">
        <v>250.76053684907964</v>
      </c>
      <c r="AO8" s="22">
        <v>-1.7088189398988247</v>
      </c>
      <c r="AP8" s="22">
        <v>59.877281602394824</v>
      </c>
      <c r="AQ8" s="22">
        <v>3.8023070445590736</v>
      </c>
      <c r="AR8" s="22">
        <v>87.41085792707902</v>
      </c>
      <c r="AS8" s="22">
        <v>65.25627475282879</v>
      </c>
      <c r="AT8" s="22">
        <v>0</v>
      </c>
      <c r="AU8" s="22">
        <v>0</v>
      </c>
      <c r="AV8" s="22">
        <v>0</v>
      </c>
      <c r="AW8" s="22">
        <v>52.17559276964512</v>
      </c>
      <c r="AX8" s="22">
        <v>221.304688267849</v>
      </c>
      <c r="AY8" s="22">
        <v>250.76053684907964</v>
      </c>
      <c r="BA8" s="22">
        <v>0</v>
      </c>
      <c r="BB8" s="22">
        <v>22.149595077684484</v>
      </c>
      <c r="BC8" s="22">
        <v>0</v>
      </c>
      <c r="BD8" s="22">
        <v>44.38974401916688</v>
      </c>
      <c r="BE8" s="22">
        <v>0</v>
      </c>
      <c r="BF8" s="22">
        <v>0</v>
      </c>
      <c r="BG8" s="22">
        <v>0</v>
      </c>
      <c r="BH8" s="22">
        <v>0</v>
      </c>
      <c r="BI8" s="22">
        <v>287.1871077389759</v>
      </c>
      <c r="BJ8" s="22">
        <v>128.85915773361674</v>
      </c>
      <c r="BK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7.83810194725941</v>
      </c>
      <c r="BS8" s="22">
        <v>69.74717424446575</v>
      </c>
      <c r="BT8" s="22">
        <v>99.40478893540461</v>
      </c>
      <c r="BU8" s="22">
        <v>0</v>
      </c>
      <c r="BV8" s="22">
        <v>0</v>
      </c>
      <c r="BW8" s="22">
        <v>0</v>
      </c>
    </row>
    <row r="9" spans="1:75" ht="12">
      <c r="A9" s="36" t="s">
        <v>7</v>
      </c>
      <c r="B9" s="36">
        <v>103</v>
      </c>
      <c r="C9" s="36" t="s">
        <v>10</v>
      </c>
      <c r="D9" s="36" t="s">
        <v>10</v>
      </c>
      <c r="E9" s="36">
        <v>1</v>
      </c>
      <c r="F9" s="36">
        <f t="shared" si="0"/>
        <v>1031</v>
      </c>
      <c r="H9" s="22">
        <f t="shared" si="1"/>
        <v>77015.77037021445</v>
      </c>
      <c r="I9" s="22">
        <f t="shared" si="2"/>
        <v>99224.37345120325</v>
      </c>
      <c r="J9" s="22">
        <f t="shared" si="3"/>
        <v>22208.6030809888</v>
      </c>
      <c r="L9" s="22">
        <f t="shared" si="4"/>
        <v>11545.691868790602</v>
      </c>
      <c r="M9" s="22">
        <f t="shared" si="5"/>
        <v>3595.5299129495183</v>
      </c>
      <c r="N9" s="22">
        <f t="shared" si="6"/>
        <v>7067.381299248679</v>
      </c>
      <c r="O9" s="22">
        <f t="shared" si="7"/>
        <v>0</v>
      </c>
      <c r="Q9" s="22">
        <v>58.36699360289779</v>
      </c>
      <c r="R9" s="22">
        <v>1304.4246391180905</v>
      </c>
      <c r="S9" s="22">
        <v>3815.3925910971293</v>
      </c>
      <c r="T9" s="22">
        <v>5764.824402178241</v>
      </c>
      <c r="U9" s="22">
        <v>1019.4106277482013</v>
      </c>
      <c r="V9" s="22">
        <v>1297.6433974306772</v>
      </c>
      <c r="W9" s="22">
        <v>1348.0490853663234</v>
      </c>
      <c r="X9" s="22">
        <v>9397.587742903042</v>
      </c>
      <c r="Y9" s="22">
        <v>24049.74798335351</v>
      </c>
      <c r="Z9" s="22">
        <v>9685.540892426583</v>
      </c>
      <c r="AA9" s="22">
        <v>19274.78201498976</v>
      </c>
      <c r="AC9" s="22">
        <v>-4.837642350981181</v>
      </c>
      <c r="AD9" s="22">
        <v>905.1425322036948</v>
      </c>
      <c r="AE9" s="22">
        <v>111.55170210635589</v>
      </c>
      <c r="AF9" s="22">
        <v>1083.1160709812466</v>
      </c>
      <c r="AG9" s="22">
        <v>473.41580457476795</v>
      </c>
      <c r="AH9" s="22">
        <v>212.3988050945557</v>
      </c>
      <c r="AI9" s="22">
        <v>646.826296892767</v>
      </c>
      <c r="AJ9" s="22">
        <v>6208.156197261356</v>
      </c>
      <c r="AK9" s="22">
        <v>4144.806239788332</v>
      </c>
      <c r="AL9" s="22">
        <v>3388.5947116880834</v>
      </c>
      <c r="AM9" s="22">
        <v>5039.432362748621</v>
      </c>
      <c r="AO9" s="22">
        <v>-4.837642350981181</v>
      </c>
      <c r="AP9" s="22">
        <v>740.1157868813033</v>
      </c>
      <c r="AQ9" s="22">
        <v>111.55170210635589</v>
      </c>
      <c r="AR9" s="22">
        <v>752.3879039206407</v>
      </c>
      <c r="AS9" s="22">
        <v>473.41580457476795</v>
      </c>
      <c r="AT9" s="22">
        <v>0</v>
      </c>
      <c r="AU9" s="22">
        <v>0</v>
      </c>
      <c r="AV9" s="22">
        <v>0</v>
      </c>
      <c r="AW9" s="22">
        <v>2005.103300637866</v>
      </c>
      <c r="AX9" s="22">
        <v>2428.5226502720284</v>
      </c>
      <c r="AY9" s="22">
        <v>5039.432362748621</v>
      </c>
      <c r="BA9" s="22">
        <v>0</v>
      </c>
      <c r="BB9" s="22">
        <v>165.02674532239152</v>
      </c>
      <c r="BC9" s="22">
        <v>0</v>
      </c>
      <c r="BD9" s="22">
        <v>330.7281670606058</v>
      </c>
      <c r="BE9" s="22">
        <v>0</v>
      </c>
      <c r="BF9" s="22">
        <v>0</v>
      </c>
      <c r="BG9" s="22">
        <v>0</v>
      </c>
      <c r="BH9" s="22">
        <v>0</v>
      </c>
      <c r="BI9" s="22">
        <v>2139.702939150466</v>
      </c>
      <c r="BJ9" s="22">
        <v>960.0720614160549</v>
      </c>
      <c r="BK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212.3988050945557</v>
      </c>
      <c r="BS9" s="22">
        <v>646.826296892767</v>
      </c>
      <c r="BT9" s="22">
        <v>6208.156197261356</v>
      </c>
      <c r="BU9" s="22">
        <v>0</v>
      </c>
      <c r="BV9" s="22">
        <v>0</v>
      </c>
      <c r="BW9" s="22">
        <v>0</v>
      </c>
    </row>
    <row r="10" spans="1:84" ht="12">
      <c r="A10" s="36" t="s">
        <v>7</v>
      </c>
      <c r="B10" s="36">
        <v>104</v>
      </c>
      <c r="C10" s="36" t="s">
        <v>12</v>
      </c>
      <c r="D10" s="36" t="s">
        <v>12</v>
      </c>
      <c r="E10" s="36">
        <v>1</v>
      </c>
      <c r="F10" s="36">
        <f t="shared" si="0"/>
        <v>1041</v>
      </c>
      <c r="H10" s="22">
        <f t="shared" si="1"/>
        <v>16761.349883425228</v>
      </c>
      <c r="I10" s="22">
        <f t="shared" si="2"/>
        <v>29298.38915115157</v>
      </c>
      <c r="J10" s="22">
        <f t="shared" si="3"/>
        <v>12537.039267726343</v>
      </c>
      <c r="L10" s="22">
        <f t="shared" si="4"/>
        <v>2648.556589010489</v>
      </c>
      <c r="M10" s="22">
        <f t="shared" si="5"/>
        <v>3142.7610963177176</v>
      </c>
      <c r="N10" s="22">
        <f t="shared" si="6"/>
        <v>1745.721582398136</v>
      </c>
      <c r="O10" s="22">
        <f t="shared" si="7"/>
        <v>5000</v>
      </c>
      <c r="Q10" s="22">
        <v>55.17278002263973</v>
      </c>
      <c r="R10" s="22">
        <v>811.2272108989765</v>
      </c>
      <c r="S10" s="22">
        <v>1695.9939673421695</v>
      </c>
      <c r="T10" s="22">
        <v>2755.0150012374256</v>
      </c>
      <c r="U10" s="22">
        <v>402.9919776793925</v>
      </c>
      <c r="V10" s="22">
        <v>357.5948599026527</v>
      </c>
      <c r="W10" s="22">
        <v>884.9545760404801</v>
      </c>
      <c r="X10" s="22">
        <v>2596.6016833325216</v>
      </c>
      <c r="Y10" s="22">
        <v>1434.758342113521</v>
      </c>
      <c r="Z10" s="22">
        <v>2881.872676128851</v>
      </c>
      <c r="AA10" s="22">
        <v>2885.1668087266003</v>
      </c>
      <c r="AC10" s="22">
        <v>-4.57289575465883</v>
      </c>
      <c r="AD10" s="22">
        <v>604.5268181154619</v>
      </c>
      <c r="AE10" s="22">
        <v>49.58625077287993</v>
      </c>
      <c r="AF10" s="22">
        <v>648.6479517104951</v>
      </c>
      <c r="AG10" s="22">
        <v>187.15007098924485</v>
      </c>
      <c r="AH10" s="22">
        <v>46.47684759515807</v>
      </c>
      <c r="AI10" s="22">
        <v>337.17209860404097</v>
      </c>
      <c r="AJ10" s="22">
        <v>6362.072636198937</v>
      </c>
      <c r="AK10" s="22">
        <v>1989.8801532464684</v>
      </c>
      <c r="AL10" s="22">
        <v>1561.7663961134942</v>
      </c>
      <c r="AM10" s="22">
        <v>754.3329401348208</v>
      </c>
      <c r="AO10" s="22">
        <v>-4.57289575465883</v>
      </c>
      <c r="AP10" s="22">
        <v>460.2811442905183</v>
      </c>
      <c r="AQ10" s="22">
        <v>49.58625077287993</v>
      </c>
      <c r="AR10" s="22">
        <v>359.56688659375726</v>
      </c>
      <c r="AS10" s="22">
        <v>187.15007098924485</v>
      </c>
      <c r="AT10" s="22">
        <v>0</v>
      </c>
      <c r="AU10" s="22">
        <v>0</v>
      </c>
      <c r="AV10" s="22">
        <v>0</v>
      </c>
      <c r="AW10" s="22">
        <v>119.62032572569125</v>
      </c>
      <c r="AX10" s="22">
        <v>722.5918662582354</v>
      </c>
      <c r="AY10" s="22">
        <v>754.3329401348208</v>
      </c>
      <c r="BA10" s="22">
        <v>0</v>
      </c>
      <c r="BB10" s="22">
        <v>144.24567382494357</v>
      </c>
      <c r="BC10" s="22">
        <v>0</v>
      </c>
      <c r="BD10" s="22">
        <v>289.08106511673793</v>
      </c>
      <c r="BE10" s="22">
        <v>0</v>
      </c>
      <c r="BF10" s="22">
        <v>0</v>
      </c>
      <c r="BG10" s="22">
        <v>0</v>
      </c>
      <c r="BH10" s="22">
        <v>0</v>
      </c>
      <c r="BI10" s="22">
        <v>1870.2598275207772</v>
      </c>
      <c r="BJ10" s="22">
        <v>839.1745298552588</v>
      </c>
      <c r="BK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46.47684759515807</v>
      </c>
      <c r="BS10" s="22">
        <v>337.17209860404097</v>
      </c>
      <c r="BT10" s="22">
        <v>1362.072636198937</v>
      </c>
      <c r="BU10" s="22">
        <v>0</v>
      </c>
      <c r="BV10" s="22">
        <v>0</v>
      </c>
      <c r="BW10" s="22">
        <v>0</v>
      </c>
      <c r="CF10">
        <v>5000</v>
      </c>
    </row>
    <row r="11" spans="1:75" ht="12">
      <c r="A11" s="36" t="s">
        <v>7</v>
      </c>
      <c r="B11" s="36">
        <v>105</v>
      </c>
      <c r="C11" s="36" t="s">
        <v>14</v>
      </c>
      <c r="D11" s="36" t="s">
        <v>14</v>
      </c>
      <c r="E11" s="36">
        <v>1</v>
      </c>
      <c r="F11" s="36">
        <f t="shared" si="0"/>
        <v>1051</v>
      </c>
      <c r="H11" s="22">
        <f t="shared" si="1"/>
        <v>16039.919307610226</v>
      </c>
      <c r="I11" s="22">
        <f t="shared" si="2"/>
        <v>23581.521530082173</v>
      </c>
      <c r="J11" s="22">
        <f t="shared" si="3"/>
        <v>7541.602222471947</v>
      </c>
      <c r="L11" s="22">
        <f t="shared" si="4"/>
        <v>1937.2032272900028</v>
      </c>
      <c r="M11" s="22">
        <f t="shared" si="5"/>
        <v>2139.957799646675</v>
      </c>
      <c r="N11" s="22">
        <f t="shared" si="6"/>
        <v>3464.44119553527</v>
      </c>
      <c r="O11" s="22">
        <f t="shared" si="7"/>
        <v>0</v>
      </c>
      <c r="Q11" s="22">
        <v>7.2595763187683815</v>
      </c>
      <c r="R11" s="22">
        <v>506.11963157856474</v>
      </c>
      <c r="S11" s="22">
        <v>2673.4470731703263</v>
      </c>
      <c r="T11" s="22">
        <v>1603.9914114661826</v>
      </c>
      <c r="U11" s="22">
        <v>548.8114432870676</v>
      </c>
      <c r="V11" s="22">
        <v>1116.0393596223134</v>
      </c>
      <c r="W11" s="22">
        <v>733.2329730992506</v>
      </c>
      <c r="X11" s="22">
        <v>4076.0228351264964</v>
      </c>
      <c r="Y11" s="22">
        <v>619.7322784446785</v>
      </c>
      <c r="Z11" s="22">
        <v>2781.9098970966857</v>
      </c>
      <c r="AA11" s="22">
        <v>1373.352828399889</v>
      </c>
      <c r="AC11" s="22">
        <v>-0.6016968098235299</v>
      </c>
      <c r="AD11" s="22">
        <v>385.38581001945516</v>
      </c>
      <c r="AE11" s="22">
        <v>78.16432107125544</v>
      </c>
      <c r="AF11" s="22">
        <v>406.18272974397</v>
      </c>
      <c r="AG11" s="22">
        <v>254.86884667614274</v>
      </c>
      <c r="AH11" s="22">
        <v>196.1048183645541</v>
      </c>
      <c r="AI11" s="22">
        <v>377.69044161365775</v>
      </c>
      <c r="AJ11" s="22">
        <v>2890.6459355570582</v>
      </c>
      <c r="AK11" s="22">
        <v>1325.1597580493612</v>
      </c>
      <c r="AL11" s="22">
        <v>1268.9352680480913</v>
      </c>
      <c r="AM11" s="22">
        <v>359.0659901382253</v>
      </c>
      <c r="AO11" s="22">
        <v>-0.6016968098235299</v>
      </c>
      <c r="AP11" s="22">
        <v>287.1665546237303</v>
      </c>
      <c r="AQ11" s="22">
        <v>78.16432107125544</v>
      </c>
      <c r="AR11" s="22">
        <v>209.34267061521462</v>
      </c>
      <c r="AS11" s="22">
        <v>254.86884667614274</v>
      </c>
      <c r="AT11" s="22">
        <v>0</v>
      </c>
      <c r="AU11" s="22">
        <v>0</v>
      </c>
      <c r="AV11" s="22">
        <v>0</v>
      </c>
      <c r="AW11" s="22">
        <v>51.66903361654175</v>
      </c>
      <c r="AX11" s="22">
        <v>697.5275073587161</v>
      </c>
      <c r="AY11" s="22">
        <v>359.0659901382253</v>
      </c>
      <c r="BA11" s="22">
        <v>0</v>
      </c>
      <c r="BB11" s="22">
        <v>98.21925539572487</v>
      </c>
      <c r="BC11" s="22">
        <v>0</v>
      </c>
      <c r="BD11" s="22">
        <v>196.8400591287554</v>
      </c>
      <c r="BE11" s="22">
        <v>0</v>
      </c>
      <c r="BF11" s="22">
        <v>0</v>
      </c>
      <c r="BG11" s="22">
        <v>0</v>
      </c>
      <c r="BH11" s="22">
        <v>0</v>
      </c>
      <c r="BI11" s="22">
        <v>1273.4907244328194</v>
      </c>
      <c r="BJ11" s="22">
        <v>571.4077606893752</v>
      </c>
      <c r="BK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196.1048183645541</v>
      </c>
      <c r="BS11" s="22">
        <v>377.69044161365775</v>
      </c>
      <c r="BT11" s="22">
        <v>2890.6459355570582</v>
      </c>
      <c r="BU11" s="22">
        <v>0</v>
      </c>
      <c r="BV11" s="22">
        <v>0</v>
      </c>
      <c r="BW11" s="22">
        <v>0</v>
      </c>
    </row>
    <row r="12" spans="1:75" ht="12">
      <c r="A12" s="36" t="s">
        <v>7</v>
      </c>
      <c r="B12" s="36">
        <v>106</v>
      </c>
      <c r="C12" s="36" t="s">
        <v>16</v>
      </c>
      <c r="D12" s="36" t="s">
        <v>16</v>
      </c>
      <c r="E12" s="36">
        <v>1</v>
      </c>
      <c r="F12" s="36">
        <f t="shared" si="0"/>
        <v>1061</v>
      </c>
      <c r="H12" s="22">
        <f t="shared" si="1"/>
        <v>89898.77466937836</v>
      </c>
      <c r="I12" s="22">
        <f t="shared" si="2"/>
        <v>119866.36836236867</v>
      </c>
      <c r="J12" s="22">
        <f t="shared" si="3"/>
        <v>29967.593692990307</v>
      </c>
      <c r="L12" s="22">
        <f t="shared" si="4"/>
        <v>10307.795335938677</v>
      </c>
      <c r="M12" s="22">
        <f t="shared" si="5"/>
        <v>6532.901187559672</v>
      </c>
      <c r="N12" s="22">
        <f t="shared" si="6"/>
        <v>13126.897169491956</v>
      </c>
      <c r="O12" s="22">
        <f t="shared" si="7"/>
        <v>0</v>
      </c>
      <c r="Q12" s="22">
        <v>137.6415670038486</v>
      </c>
      <c r="R12" s="22">
        <v>3594.5262344877565</v>
      </c>
      <c r="S12" s="22">
        <v>25606.18342849932</v>
      </c>
      <c r="T12" s="22">
        <v>6784.810872102006</v>
      </c>
      <c r="U12" s="22">
        <v>2337.0883442393742</v>
      </c>
      <c r="V12" s="22">
        <v>3330.9482425650494</v>
      </c>
      <c r="W12" s="22">
        <v>3676.7377994991</v>
      </c>
      <c r="X12" s="22">
        <v>15892.899285080874</v>
      </c>
      <c r="Y12" s="22">
        <v>10163.956555444222</v>
      </c>
      <c r="Z12" s="22">
        <v>8503.810365108346</v>
      </c>
      <c r="AA12" s="22">
        <v>9870.171975348452</v>
      </c>
      <c r="AC12" s="22">
        <v>-11.408171514254134</v>
      </c>
      <c r="AD12" s="22">
        <v>2339.3390182555954</v>
      </c>
      <c r="AE12" s="22">
        <v>748.655158727792</v>
      </c>
      <c r="AF12" s="22">
        <v>1486.426824935267</v>
      </c>
      <c r="AG12" s="22">
        <v>1085.3472866909178</v>
      </c>
      <c r="AH12" s="22">
        <v>558.766910762653</v>
      </c>
      <c r="AI12" s="22">
        <v>1808.0511372186845</v>
      </c>
      <c r="AJ12" s="22">
        <v>10760.079121510618</v>
      </c>
      <c r="AK12" s="22">
        <v>4735.136204926434</v>
      </c>
      <c r="AL12" s="22">
        <v>3876.622945672445</v>
      </c>
      <c r="AM12" s="22">
        <v>2580.5772558041513</v>
      </c>
      <c r="AO12" s="22">
        <v>-11.408171514254134</v>
      </c>
      <c r="AP12" s="22">
        <v>2039.4935304978928</v>
      </c>
      <c r="AQ12" s="22">
        <v>748.655158727792</v>
      </c>
      <c r="AR12" s="22">
        <v>885.5099955221444</v>
      </c>
      <c r="AS12" s="22">
        <v>1085.3472866909178</v>
      </c>
      <c r="AT12" s="22">
        <v>0</v>
      </c>
      <c r="AU12" s="22">
        <v>0</v>
      </c>
      <c r="AV12" s="22">
        <v>0</v>
      </c>
      <c r="AW12" s="22">
        <v>847.4010975486037</v>
      </c>
      <c r="AX12" s="22">
        <v>2132.21918266143</v>
      </c>
      <c r="AY12" s="22">
        <v>2580.5772558041513</v>
      </c>
      <c r="BA12" s="22">
        <v>0</v>
      </c>
      <c r="BB12" s="22">
        <v>299.84548775770276</v>
      </c>
      <c r="BC12" s="22">
        <v>0</v>
      </c>
      <c r="BD12" s="22">
        <v>600.9168294131225</v>
      </c>
      <c r="BE12" s="22">
        <v>0</v>
      </c>
      <c r="BF12" s="22">
        <v>0</v>
      </c>
      <c r="BG12" s="22">
        <v>0</v>
      </c>
      <c r="BH12" s="22">
        <v>0</v>
      </c>
      <c r="BI12" s="22">
        <v>3887.735107377831</v>
      </c>
      <c r="BJ12" s="22">
        <v>1744.403763011015</v>
      </c>
      <c r="BK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558.766910762653</v>
      </c>
      <c r="BS12" s="22">
        <v>1808.0511372186845</v>
      </c>
      <c r="BT12" s="22">
        <v>10760.079121510618</v>
      </c>
      <c r="BU12" s="22">
        <v>0</v>
      </c>
      <c r="BV12" s="22">
        <v>0</v>
      </c>
      <c r="BW12" s="22">
        <v>0</v>
      </c>
    </row>
    <row r="13" spans="1:75" ht="12">
      <c r="A13" s="36" t="s">
        <v>7</v>
      </c>
      <c r="B13" s="36">
        <v>107</v>
      </c>
      <c r="C13" s="36" t="s">
        <v>18</v>
      </c>
      <c r="D13" s="36" t="s">
        <v>18</v>
      </c>
      <c r="E13" s="36">
        <v>1</v>
      </c>
      <c r="F13" s="36">
        <f t="shared" si="0"/>
        <v>1071</v>
      </c>
      <c r="H13" s="22">
        <f t="shared" si="1"/>
        <v>69103.76990111655</v>
      </c>
      <c r="I13" s="22">
        <f t="shared" si="2"/>
        <v>89899.81788842211</v>
      </c>
      <c r="J13" s="22">
        <f t="shared" si="3"/>
        <v>20796.047987305552</v>
      </c>
      <c r="L13" s="22">
        <f t="shared" si="4"/>
        <v>11340.15705726647</v>
      </c>
      <c r="M13" s="22">
        <f t="shared" si="5"/>
        <v>4863.624659693726</v>
      </c>
      <c r="N13" s="22">
        <f t="shared" si="6"/>
        <v>4592.266270345356</v>
      </c>
      <c r="O13" s="22">
        <f t="shared" si="7"/>
        <v>0</v>
      </c>
      <c r="Q13" s="22">
        <v>27.876773064070584</v>
      </c>
      <c r="R13" s="22">
        <v>4702.964122654146</v>
      </c>
      <c r="S13" s="22">
        <v>15955.17013814752</v>
      </c>
      <c r="T13" s="22">
        <v>7208.659333830859</v>
      </c>
      <c r="U13" s="22">
        <v>3079.4419873329907</v>
      </c>
      <c r="V13" s="22">
        <v>671.2745615716465</v>
      </c>
      <c r="W13" s="22">
        <v>2069.651831062413</v>
      </c>
      <c r="X13" s="22">
        <v>7087.08000289539</v>
      </c>
      <c r="Y13" s="22">
        <v>8364.468988530698</v>
      </c>
      <c r="Z13" s="22">
        <v>6844.738195279927</v>
      </c>
      <c r="AA13" s="22">
        <v>13092.443966746885</v>
      </c>
      <c r="AC13" s="22">
        <v>-2.3105157497223545</v>
      </c>
      <c r="AD13" s="22">
        <v>2891.638096854994</v>
      </c>
      <c r="AE13" s="22">
        <v>466.48577932973916</v>
      </c>
      <c r="AF13" s="22">
        <v>1388.1994943508457</v>
      </c>
      <c r="AG13" s="22">
        <v>1430.097417460579</v>
      </c>
      <c r="AH13" s="22">
        <v>87.2246621400329</v>
      </c>
      <c r="AI13" s="22">
        <v>788.35468409826</v>
      </c>
      <c r="AJ13" s="22">
        <v>3716.6869241070635</v>
      </c>
      <c r="AK13" s="22">
        <v>3591.7193586444573</v>
      </c>
      <c r="AL13" s="22">
        <v>3014.90502996322</v>
      </c>
      <c r="AM13" s="22">
        <v>3423.047056106084</v>
      </c>
      <c r="AO13" s="22">
        <v>-2.3105157497223545</v>
      </c>
      <c r="AP13" s="22">
        <v>2668.4086515461768</v>
      </c>
      <c r="AQ13" s="22">
        <v>466.48577932973916</v>
      </c>
      <c r="AR13" s="22">
        <v>940.8279780750325</v>
      </c>
      <c r="AS13" s="22">
        <v>1430.097417460579</v>
      </c>
      <c r="AT13" s="22">
        <v>0</v>
      </c>
      <c r="AU13" s="22">
        <v>0</v>
      </c>
      <c r="AV13" s="22">
        <v>0</v>
      </c>
      <c r="AW13" s="22">
        <v>697.3721466268491</v>
      </c>
      <c r="AX13" s="22">
        <v>1716.228543871732</v>
      </c>
      <c r="AY13" s="22">
        <v>3423.047056106084</v>
      </c>
      <c r="BA13" s="22">
        <v>0</v>
      </c>
      <c r="BB13" s="22">
        <v>223.22944530881688</v>
      </c>
      <c r="BC13" s="22">
        <v>0</v>
      </c>
      <c r="BD13" s="22">
        <v>447.3715162758132</v>
      </c>
      <c r="BE13" s="22">
        <v>0</v>
      </c>
      <c r="BF13" s="22">
        <v>0</v>
      </c>
      <c r="BG13" s="22">
        <v>0</v>
      </c>
      <c r="BH13" s="22">
        <v>0</v>
      </c>
      <c r="BI13" s="22">
        <v>2894.347212017608</v>
      </c>
      <c r="BJ13" s="22">
        <v>1298.676486091488</v>
      </c>
      <c r="BK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87.2246621400329</v>
      </c>
      <c r="BS13" s="22">
        <v>788.35468409826</v>
      </c>
      <c r="BT13" s="22">
        <v>3716.6869241070635</v>
      </c>
      <c r="BU13" s="22">
        <v>0</v>
      </c>
      <c r="BV13" s="22">
        <v>0</v>
      </c>
      <c r="BW13" s="22">
        <v>0</v>
      </c>
    </row>
    <row r="14" spans="1:84" ht="12">
      <c r="A14" s="36" t="s">
        <v>7</v>
      </c>
      <c r="B14" s="36">
        <v>108</v>
      </c>
      <c r="C14" s="36" t="s">
        <v>20</v>
      </c>
      <c r="D14" s="36" t="s">
        <v>20</v>
      </c>
      <c r="E14" s="36">
        <v>1</v>
      </c>
      <c r="F14" s="36">
        <f t="shared" si="0"/>
        <v>1081</v>
      </c>
      <c r="H14" s="22">
        <f t="shared" si="1"/>
        <v>38373.669908028554</v>
      </c>
      <c r="I14" s="22">
        <f t="shared" si="2"/>
        <v>51619.00346104793</v>
      </c>
      <c r="J14" s="22">
        <f t="shared" si="3"/>
        <v>13245.333553019373</v>
      </c>
      <c r="L14" s="22">
        <f t="shared" si="4"/>
        <v>7197.43231278873</v>
      </c>
      <c r="M14" s="22">
        <f t="shared" si="5"/>
        <v>3534.6662052911265</v>
      </c>
      <c r="N14" s="22">
        <f t="shared" si="6"/>
        <v>3013.235034939517</v>
      </c>
      <c r="O14" s="22">
        <f t="shared" si="7"/>
        <v>-500</v>
      </c>
      <c r="Q14" s="22">
        <v>27.296006958569112</v>
      </c>
      <c r="R14" s="22">
        <v>5242.8250630046105</v>
      </c>
      <c r="S14" s="22">
        <v>7118.305212370656</v>
      </c>
      <c r="T14" s="22">
        <v>4486.808048110392</v>
      </c>
      <c r="U14" s="22">
        <v>1321.6546110077454</v>
      </c>
      <c r="V14" s="22">
        <v>326.55707889540497</v>
      </c>
      <c r="W14" s="22">
        <v>1453.24977869491</v>
      </c>
      <c r="X14" s="22">
        <v>5023.505058076901</v>
      </c>
      <c r="Y14" s="22">
        <v>3566.4985043826077</v>
      </c>
      <c r="Z14" s="22">
        <v>4098.473940318762</v>
      </c>
      <c r="AA14" s="22">
        <v>5708.496606207992</v>
      </c>
      <c r="AC14" s="22">
        <v>-2.2623800049364724</v>
      </c>
      <c r="AD14" s="22">
        <v>3136.9528810214956</v>
      </c>
      <c r="AE14" s="22">
        <v>208.11988375858257</v>
      </c>
      <c r="AF14" s="22">
        <v>910.7191384238013</v>
      </c>
      <c r="AG14" s="22">
        <v>613.7783578167015</v>
      </c>
      <c r="AH14" s="22">
        <v>39.57899042789523</v>
      </c>
      <c r="AI14" s="22">
        <v>516.3344818653679</v>
      </c>
      <c r="AJ14" s="22">
        <v>1957.3215626462538</v>
      </c>
      <c r="AK14" s="22">
        <v>2400.8331173229567</v>
      </c>
      <c r="AL14" s="22">
        <v>1971.4590563296833</v>
      </c>
      <c r="AM14" s="22">
        <v>1492.4984634115726</v>
      </c>
      <c r="AO14" s="22">
        <v>-2.2623800049364724</v>
      </c>
      <c r="AP14" s="22">
        <v>2974.7196431448197</v>
      </c>
      <c r="AQ14" s="22">
        <v>208.11988375858257</v>
      </c>
      <c r="AR14" s="22">
        <v>585.5894069100326</v>
      </c>
      <c r="AS14" s="22">
        <v>613.7783578167015</v>
      </c>
      <c r="AT14" s="22">
        <v>0</v>
      </c>
      <c r="AU14" s="22">
        <v>0</v>
      </c>
      <c r="AV14" s="22">
        <v>0</v>
      </c>
      <c r="AW14" s="22">
        <v>297.3502228716666</v>
      </c>
      <c r="AX14" s="22">
        <v>1027.6387148802914</v>
      </c>
      <c r="AY14" s="22">
        <v>1492.4984634115726</v>
      </c>
      <c r="BA14" s="22">
        <v>0</v>
      </c>
      <c r="BB14" s="22">
        <v>162.23323787667584</v>
      </c>
      <c r="BC14" s="22">
        <v>0</v>
      </c>
      <c r="BD14" s="22">
        <v>325.1297315137687</v>
      </c>
      <c r="BE14" s="22">
        <v>0</v>
      </c>
      <c r="BF14" s="22">
        <v>0</v>
      </c>
      <c r="BG14" s="22">
        <v>0</v>
      </c>
      <c r="BH14" s="22">
        <v>0</v>
      </c>
      <c r="BI14" s="22">
        <v>2103.48289445129</v>
      </c>
      <c r="BJ14" s="22">
        <v>943.8203414493918</v>
      </c>
      <c r="BK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39.57899042789523</v>
      </c>
      <c r="BS14" s="22">
        <v>516.3344818653679</v>
      </c>
      <c r="BT14" s="22">
        <v>2457.321562646254</v>
      </c>
      <c r="BU14" s="22">
        <v>0</v>
      </c>
      <c r="BV14" s="22">
        <v>0</v>
      </c>
      <c r="BW14" s="22">
        <v>0</v>
      </c>
      <c r="CF14">
        <v>-500</v>
      </c>
    </row>
    <row r="15" spans="1:75" ht="12">
      <c r="A15" s="36" t="s">
        <v>7</v>
      </c>
      <c r="B15" s="36">
        <v>109</v>
      </c>
      <c r="C15" s="36" t="s">
        <v>22</v>
      </c>
      <c r="D15" s="36" t="s">
        <v>22</v>
      </c>
      <c r="E15" s="36">
        <v>1</v>
      </c>
      <c r="F15" s="36">
        <f t="shared" si="0"/>
        <v>1091</v>
      </c>
      <c r="H15" s="22">
        <f t="shared" si="1"/>
        <v>17874.02969408973</v>
      </c>
      <c r="I15" s="22">
        <f t="shared" si="2"/>
        <v>23086.69079252499</v>
      </c>
      <c r="J15" s="22">
        <f t="shared" si="3"/>
        <v>5212.661098435257</v>
      </c>
      <c r="L15" s="22">
        <f t="shared" si="4"/>
        <v>2511.760018301571</v>
      </c>
      <c r="M15" s="22">
        <f t="shared" si="5"/>
        <v>1320.777170531024</v>
      </c>
      <c r="N15" s="22">
        <f t="shared" si="6"/>
        <v>1380.1239096026616</v>
      </c>
      <c r="O15" s="22">
        <f t="shared" si="7"/>
        <v>0</v>
      </c>
      <c r="Q15" s="22">
        <v>1.7422983165044117</v>
      </c>
      <c r="R15" s="22">
        <v>845.686419857517</v>
      </c>
      <c r="S15" s="22">
        <v>4504.835516896956</v>
      </c>
      <c r="T15" s="22">
        <v>3217.689276254397</v>
      </c>
      <c r="U15" s="22">
        <v>298.2670887429715</v>
      </c>
      <c r="V15" s="22">
        <v>381.69866855721733</v>
      </c>
      <c r="W15" s="22">
        <v>666.0948421810065</v>
      </c>
      <c r="X15" s="22">
        <v>2034.2040837167226</v>
      </c>
      <c r="Y15" s="22">
        <v>1006.8479593779092</v>
      </c>
      <c r="Z15" s="22">
        <v>2575.7850969218343</v>
      </c>
      <c r="AA15" s="22">
        <v>2341.178443266697</v>
      </c>
      <c r="AC15" s="22">
        <v>-0.14440723435764719</v>
      </c>
      <c r="AD15" s="22">
        <v>540.4536145941356</v>
      </c>
      <c r="AE15" s="22">
        <v>131.70913808230648</v>
      </c>
      <c r="AF15" s="22">
        <v>541.4414097594231</v>
      </c>
      <c r="AG15" s="22">
        <v>138.5156775413819</v>
      </c>
      <c r="AH15" s="22">
        <v>49.95958638161499</v>
      </c>
      <c r="AI15" s="22">
        <v>255.57567348823335</v>
      </c>
      <c r="AJ15" s="22">
        <v>1074.5886497328133</v>
      </c>
      <c r="AK15" s="22">
        <v>869.9397167365544</v>
      </c>
      <c r="AL15" s="22">
        <v>998.5160033527279</v>
      </c>
      <c r="AM15" s="22">
        <v>612.1060360004232</v>
      </c>
      <c r="AO15" s="22">
        <v>-0.14440723435764719</v>
      </c>
      <c r="AP15" s="22">
        <v>479.83290971170834</v>
      </c>
      <c r="AQ15" s="22">
        <v>131.70913808230648</v>
      </c>
      <c r="AR15" s="22">
        <v>419.9521652583576</v>
      </c>
      <c r="AS15" s="22">
        <v>138.5156775413819</v>
      </c>
      <c r="AT15" s="22">
        <v>0</v>
      </c>
      <c r="AU15" s="22">
        <v>0</v>
      </c>
      <c r="AV15" s="22">
        <v>0</v>
      </c>
      <c r="AW15" s="22">
        <v>83.94408822855524</v>
      </c>
      <c r="AX15" s="22">
        <v>645.8444107131959</v>
      </c>
      <c r="AY15" s="22">
        <v>612.1060360004232</v>
      </c>
      <c r="BA15" s="22">
        <v>0</v>
      </c>
      <c r="BB15" s="22">
        <v>60.62070488242727</v>
      </c>
      <c r="BC15" s="22">
        <v>0</v>
      </c>
      <c r="BD15" s="22">
        <v>121.48924450106549</v>
      </c>
      <c r="BE15" s="22">
        <v>0</v>
      </c>
      <c r="BF15" s="22">
        <v>0</v>
      </c>
      <c r="BG15" s="22">
        <v>0</v>
      </c>
      <c r="BH15" s="22">
        <v>0</v>
      </c>
      <c r="BI15" s="22">
        <v>785.9956285079992</v>
      </c>
      <c r="BJ15" s="22">
        <v>352.67159263953204</v>
      </c>
      <c r="BK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49.95958638161499</v>
      </c>
      <c r="BS15" s="22">
        <v>255.57567348823335</v>
      </c>
      <c r="BT15" s="22">
        <v>1074.5886497328133</v>
      </c>
      <c r="BU15" s="22">
        <v>0</v>
      </c>
      <c r="BV15" s="22">
        <v>0</v>
      </c>
      <c r="BW15" s="22">
        <v>0</v>
      </c>
    </row>
    <row r="16" spans="1:75" ht="12">
      <c r="A16" s="36" t="s">
        <v>7</v>
      </c>
      <c r="B16" s="36">
        <v>110</v>
      </c>
      <c r="C16" s="36" t="s">
        <v>24</v>
      </c>
      <c r="D16" s="36" t="s">
        <v>24</v>
      </c>
      <c r="E16" s="36">
        <v>1</v>
      </c>
      <c r="F16" s="36">
        <f t="shared" si="0"/>
        <v>1101</v>
      </c>
      <c r="H16" s="22">
        <f t="shared" si="1"/>
        <v>190249.74299096086</v>
      </c>
      <c r="I16" s="22">
        <f t="shared" si="2"/>
        <v>275491.96865426656</v>
      </c>
      <c r="J16" s="22">
        <f t="shared" si="3"/>
        <v>85242.22566330568</v>
      </c>
      <c r="L16" s="22">
        <f t="shared" si="4"/>
        <v>33173.96695216443</v>
      </c>
      <c r="M16" s="22">
        <f t="shared" si="5"/>
        <v>21213.795705169283</v>
      </c>
      <c r="N16" s="22">
        <f t="shared" si="6"/>
        <v>30854.463005971964</v>
      </c>
      <c r="O16" s="22">
        <f t="shared" si="7"/>
        <v>0</v>
      </c>
      <c r="Q16" s="22">
        <v>202.10660471451183</v>
      </c>
      <c r="R16" s="22">
        <v>6887.534390588262</v>
      </c>
      <c r="S16" s="22">
        <v>13817.956451710363</v>
      </c>
      <c r="T16" s="22">
        <v>14587.181600797345</v>
      </c>
      <c r="U16" s="22">
        <v>11856.448185409416</v>
      </c>
      <c r="V16" s="22">
        <v>2395.522353272131</v>
      </c>
      <c r="W16" s="22">
        <v>9107.525350074879</v>
      </c>
      <c r="X16" s="22">
        <v>30402.10466936589</v>
      </c>
      <c r="Y16" s="22">
        <v>26244.191316996254</v>
      </c>
      <c r="Z16" s="22">
        <v>24503.279347101325</v>
      </c>
      <c r="AA16" s="22">
        <v>50245.89272093052</v>
      </c>
      <c r="AC16" s="22">
        <v>-16.75123918548708</v>
      </c>
      <c r="AD16" s="22">
        <v>4881.5746777237155</v>
      </c>
      <c r="AE16" s="22">
        <v>403.99946401755557</v>
      </c>
      <c r="AF16" s="22">
        <v>3855.137127571622</v>
      </c>
      <c r="AG16" s="22">
        <v>5506.152088578272</v>
      </c>
      <c r="AH16" s="22">
        <v>482.0269220804027</v>
      </c>
      <c r="AI16" s="22">
        <v>5372.256129766767</v>
      </c>
      <c r="AJ16" s="22">
        <v>25000.179954124793</v>
      </c>
      <c r="AK16" s="22">
        <v>14812.409002059898</v>
      </c>
      <c r="AL16" s="22">
        <v>11808.34703492689</v>
      </c>
      <c r="AM16" s="22">
        <v>13136.89450164125</v>
      </c>
      <c r="AO16" s="22">
        <v>-16.75123918548708</v>
      </c>
      <c r="AP16" s="22">
        <v>3907.90911356036</v>
      </c>
      <c r="AQ16" s="22">
        <v>403.99946401755557</v>
      </c>
      <c r="AR16" s="22">
        <v>1903.8253766388202</v>
      </c>
      <c r="AS16" s="22">
        <v>5506.152088578272</v>
      </c>
      <c r="AT16" s="22">
        <v>0</v>
      </c>
      <c r="AU16" s="22">
        <v>0</v>
      </c>
      <c r="AV16" s="22">
        <v>0</v>
      </c>
      <c r="AW16" s="22">
        <v>2188.060958838502</v>
      </c>
      <c r="AX16" s="22">
        <v>6143.87668807516</v>
      </c>
      <c r="AY16" s="22">
        <v>13136.89450164125</v>
      </c>
      <c r="BA16" s="22">
        <v>0</v>
      </c>
      <c r="BB16" s="22">
        <v>973.6655641633557</v>
      </c>
      <c r="BC16" s="22">
        <v>0</v>
      </c>
      <c r="BD16" s="22">
        <v>1951.3117509328017</v>
      </c>
      <c r="BE16" s="22">
        <v>0</v>
      </c>
      <c r="BF16" s="22">
        <v>0</v>
      </c>
      <c r="BG16" s="22">
        <v>0</v>
      </c>
      <c r="BH16" s="22">
        <v>0</v>
      </c>
      <c r="BI16" s="22">
        <v>12624.348043221396</v>
      </c>
      <c r="BJ16" s="22">
        <v>5664.470346851729</v>
      </c>
      <c r="BK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482.0269220804027</v>
      </c>
      <c r="BS16" s="22">
        <v>5372.256129766767</v>
      </c>
      <c r="BT16" s="22">
        <v>25000.179954124793</v>
      </c>
      <c r="BU16" s="22">
        <v>0</v>
      </c>
      <c r="BV16" s="22">
        <v>0</v>
      </c>
      <c r="BW16" s="22">
        <v>0</v>
      </c>
    </row>
    <row r="17" spans="1:75" ht="12">
      <c r="A17" s="36" t="s">
        <v>7</v>
      </c>
      <c r="B17" s="36">
        <v>111</v>
      </c>
      <c r="C17" s="36" t="s">
        <v>25</v>
      </c>
      <c r="D17" s="36" t="s">
        <v>25</v>
      </c>
      <c r="E17" s="36">
        <v>1</v>
      </c>
      <c r="F17" s="36">
        <f t="shared" si="0"/>
        <v>1111</v>
      </c>
      <c r="H17" s="22">
        <f t="shared" si="1"/>
        <v>1925.0203051570859</v>
      </c>
      <c r="I17" s="22">
        <f t="shared" si="2"/>
        <v>2409.886818812048</v>
      </c>
      <c r="J17" s="22">
        <f t="shared" si="3"/>
        <v>484.8665136549624</v>
      </c>
      <c r="L17" s="22">
        <f t="shared" si="4"/>
        <v>281.4156754189716</v>
      </c>
      <c r="M17" s="22">
        <f t="shared" si="5"/>
        <v>33.558981456060806</v>
      </c>
      <c r="N17" s="22">
        <f t="shared" si="6"/>
        <v>169.89185677992998</v>
      </c>
      <c r="O17" s="22">
        <f t="shared" si="7"/>
        <v>0</v>
      </c>
      <c r="Q17" s="22">
        <v>3.4845966330088234</v>
      </c>
      <c r="R17" s="22">
        <v>33.02340858526805</v>
      </c>
      <c r="S17" s="22">
        <v>45.13149212815299</v>
      </c>
      <c r="T17" s="22">
        <v>38.82581328813753</v>
      </c>
      <c r="U17" s="22">
        <v>7.953789033145904</v>
      </c>
      <c r="V17" s="22">
        <v>9.575485629895587</v>
      </c>
      <c r="W17" s="22">
        <v>171.81017754668827</v>
      </c>
      <c r="X17" s="22">
        <v>479.7240646626067</v>
      </c>
      <c r="Y17" s="22">
        <v>232.61659751144794</v>
      </c>
      <c r="Z17" s="22">
        <v>239.4457265189071</v>
      </c>
      <c r="AA17" s="22">
        <v>663.429153619827</v>
      </c>
      <c r="AC17" s="22">
        <v>-0.28881446871529437</v>
      </c>
      <c r="AD17" s="22">
        <v>20.277390384197446</v>
      </c>
      <c r="AE17" s="22">
        <v>1.3195220793903626</v>
      </c>
      <c r="AF17" s="22">
        <v>8.154156934485378</v>
      </c>
      <c r="AG17" s="22">
        <v>3.693751401103517</v>
      </c>
      <c r="AH17" s="22">
        <v>1.2896573350137908</v>
      </c>
      <c r="AI17" s="22">
        <v>67.83403706210474</v>
      </c>
      <c r="AJ17" s="22">
        <v>100.76816238281145</v>
      </c>
      <c r="AK17" s="22">
        <v>39.36495769053913</v>
      </c>
      <c r="AL17" s="22">
        <v>68.99874303708269</v>
      </c>
      <c r="AM17" s="22">
        <v>173.45494981694918</v>
      </c>
      <c r="AO17" s="22">
        <v>-0.28881446871529437</v>
      </c>
      <c r="AP17" s="22">
        <v>18.73710852864055</v>
      </c>
      <c r="AQ17" s="22">
        <v>1.3195220793903626</v>
      </c>
      <c r="AR17" s="22">
        <v>5.067296111714724</v>
      </c>
      <c r="AS17" s="22">
        <v>3.693751401103517</v>
      </c>
      <c r="AT17" s="22">
        <v>0</v>
      </c>
      <c r="AU17" s="22">
        <v>0</v>
      </c>
      <c r="AV17" s="22">
        <v>0</v>
      </c>
      <c r="AW17" s="22">
        <v>19.393979004528276</v>
      </c>
      <c r="AX17" s="22">
        <v>60.03788294536029</v>
      </c>
      <c r="AY17" s="22">
        <v>173.45494981694918</v>
      </c>
      <c r="BA17" s="22">
        <v>0</v>
      </c>
      <c r="BB17" s="22">
        <v>1.5402818555568956</v>
      </c>
      <c r="BC17" s="22">
        <v>0</v>
      </c>
      <c r="BD17" s="22">
        <v>3.086860822770655</v>
      </c>
      <c r="BE17" s="22">
        <v>0</v>
      </c>
      <c r="BF17" s="22">
        <v>0</v>
      </c>
      <c r="BG17" s="22">
        <v>0</v>
      </c>
      <c r="BH17" s="22">
        <v>0</v>
      </c>
      <c r="BI17" s="22">
        <v>19.970978686010856</v>
      </c>
      <c r="BJ17" s="22">
        <v>8.960860091722402</v>
      </c>
      <c r="BK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1.2896573350137908</v>
      </c>
      <c r="BS17" s="22">
        <v>67.83403706210474</v>
      </c>
      <c r="BT17" s="22">
        <v>100.76816238281145</v>
      </c>
      <c r="BU17" s="22">
        <v>0</v>
      </c>
      <c r="BV17" s="22">
        <v>0</v>
      </c>
      <c r="BW17" s="22">
        <v>0</v>
      </c>
    </row>
    <row r="18" spans="1:84" ht="12">
      <c r="A18" s="36" t="s">
        <v>7</v>
      </c>
      <c r="B18" s="36">
        <v>112</v>
      </c>
      <c r="C18" s="36" t="s">
        <v>27</v>
      </c>
      <c r="D18" s="36" t="s">
        <v>27</v>
      </c>
      <c r="E18" s="36">
        <v>1</v>
      </c>
      <c r="F18" s="36">
        <f t="shared" si="0"/>
        <v>1121</v>
      </c>
      <c r="H18" s="22">
        <f t="shared" si="1"/>
        <v>54228.164235399534</v>
      </c>
      <c r="I18" s="22">
        <f t="shared" si="2"/>
        <v>69524.35110483092</v>
      </c>
      <c r="J18" s="22">
        <f t="shared" si="3"/>
        <v>15296.186869431374</v>
      </c>
      <c r="L18" s="22">
        <f t="shared" si="4"/>
        <v>6488.48130768173</v>
      </c>
      <c r="M18" s="22">
        <f t="shared" si="5"/>
        <v>2561.4474944596477</v>
      </c>
      <c r="N18" s="22">
        <f t="shared" si="6"/>
        <v>9246.258067289995</v>
      </c>
      <c r="O18" s="22">
        <f t="shared" si="7"/>
        <v>-3000</v>
      </c>
      <c r="Q18" s="22">
        <v>60.690058024903706</v>
      </c>
      <c r="R18" s="22">
        <v>2249.1812847314095</v>
      </c>
      <c r="S18" s="22">
        <v>8381.393156536196</v>
      </c>
      <c r="T18" s="22">
        <v>6695.026178873203</v>
      </c>
      <c r="U18" s="22">
        <v>1132.0893057177675</v>
      </c>
      <c r="V18" s="22">
        <v>4135.619224635937</v>
      </c>
      <c r="W18" s="22">
        <v>3956.3919038751055</v>
      </c>
      <c r="X18" s="22">
        <v>11283.849711440376</v>
      </c>
      <c r="Y18" s="22">
        <v>3537.855415883065</v>
      </c>
      <c r="Z18" s="22">
        <v>6323.2269527322915</v>
      </c>
      <c r="AA18" s="22">
        <v>6472.841042949274</v>
      </c>
      <c r="AC18" s="22">
        <v>-5.030185330124713</v>
      </c>
      <c r="AD18" s="22">
        <v>1393.724707651987</v>
      </c>
      <c r="AE18" s="22">
        <v>245.04913984888907</v>
      </c>
      <c r="AF18" s="22">
        <v>1109.4018821844898</v>
      </c>
      <c r="AG18" s="22">
        <v>525.7439494237341</v>
      </c>
      <c r="AH18" s="22">
        <v>624.0544541127047</v>
      </c>
      <c r="AI18" s="22">
        <v>1750.1146500599298</v>
      </c>
      <c r="AJ18" s="22">
        <v>3872.0889631173604</v>
      </c>
      <c r="AK18" s="22">
        <v>1819.2817620973806</v>
      </c>
      <c r="AL18" s="22">
        <v>2269.4196196727326</v>
      </c>
      <c r="AM18" s="22">
        <v>1692.337926592289</v>
      </c>
      <c r="AO18" s="22">
        <v>-5.030185330124713</v>
      </c>
      <c r="AP18" s="22">
        <v>1276.1600221789322</v>
      </c>
      <c r="AQ18" s="22">
        <v>245.04913984888907</v>
      </c>
      <c r="AR18" s="22">
        <v>873.7918732638061</v>
      </c>
      <c r="AS18" s="22">
        <v>525.7439494237341</v>
      </c>
      <c r="AT18" s="22">
        <v>0</v>
      </c>
      <c r="AU18" s="22">
        <v>0</v>
      </c>
      <c r="AV18" s="22">
        <v>0</v>
      </c>
      <c r="AW18" s="22">
        <v>294.9621582927508</v>
      </c>
      <c r="AX18" s="22">
        <v>1585.466423411453</v>
      </c>
      <c r="AY18" s="22">
        <v>1692.337926592289</v>
      </c>
      <c r="BA18" s="22">
        <v>0</v>
      </c>
      <c r="BB18" s="22">
        <v>117.56468547305477</v>
      </c>
      <c r="BC18" s="22">
        <v>0</v>
      </c>
      <c r="BD18" s="22">
        <v>235.61000892068353</v>
      </c>
      <c r="BE18" s="22">
        <v>0</v>
      </c>
      <c r="BF18" s="22">
        <v>0</v>
      </c>
      <c r="BG18" s="22">
        <v>0</v>
      </c>
      <c r="BH18" s="22">
        <v>0</v>
      </c>
      <c r="BI18" s="22">
        <v>1524.3196038046299</v>
      </c>
      <c r="BJ18" s="22">
        <v>683.9531962612795</v>
      </c>
      <c r="BK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624.0544541127047</v>
      </c>
      <c r="BS18" s="22">
        <v>1750.1146500599298</v>
      </c>
      <c r="BT18" s="22">
        <v>6872.08896311736</v>
      </c>
      <c r="BU18" s="22">
        <v>0</v>
      </c>
      <c r="BV18" s="22">
        <v>0</v>
      </c>
      <c r="BW18" s="22">
        <v>0</v>
      </c>
      <c r="CF18">
        <v>-3000</v>
      </c>
    </row>
    <row r="19" spans="1:75" ht="12">
      <c r="A19" s="36" t="s">
        <v>7</v>
      </c>
      <c r="B19" s="36">
        <v>113</v>
      </c>
      <c r="C19" s="36" t="s">
        <v>28</v>
      </c>
      <c r="D19" s="36" t="s">
        <v>28</v>
      </c>
      <c r="E19" s="36">
        <v>1</v>
      </c>
      <c r="F19" s="36">
        <f t="shared" si="0"/>
        <v>1131</v>
      </c>
      <c r="H19" s="22">
        <f t="shared" si="1"/>
        <v>39900.47851250982</v>
      </c>
      <c r="I19" s="22">
        <f t="shared" si="2"/>
        <v>52828.647864617065</v>
      </c>
      <c r="J19" s="22">
        <f t="shared" si="3"/>
        <v>12928.169352107245</v>
      </c>
      <c r="L19" s="22">
        <f t="shared" si="4"/>
        <v>6045.922530736295</v>
      </c>
      <c r="M19" s="22">
        <f t="shared" si="5"/>
        <v>2770.9076503212154</v>
      </c>
      <c r="N19" s="22">
        <f t="shared" si="6"/>
        <v>4111.3391710497335</v>
      </c>
      <c r="O19" s="22">
        <f t="shared" si="7"/>
        <v>0</v>
      </c>
      <c r="Q19" s="22">
        <v>35.4267324355897</v>
      </c>
      <c r="R19" s="22">
        <v>2835.7057372132354</v>
      </c>
      <c r="S19" s="22">
        <v>9448.515411197923</v>
      </c>
      <c r="T19" s="22">
        <v>4786.090358873114</v>
      </c>
      <c r="U19" s="22">
        <v>1621.2473312562415</v>
      </c>
      <c r="V19" s="22">
        <v>342.73634771833207</v>
      </c>
      <c r="W19" s="22">
        <v>1283.0255412486542</v>
      </c>
      <c r="X19" s="22">
        <v>6311.47170787401</v>
      </c>
      <c r="Y19" s="22">
        <v>3493.5888245655888</v>
      </c>
      <c r="Z19" s="22">
        <v>4891.202025201739</v>
      </c>
      <c r="AA19" s="22">
        <v>4851.468494925395</v>
      </c>
      <c r="AC19" s="22">
        <v>-2.936280431938826</v>
      </c>
      <c r="AD19" s="22">
        <v>1736.1257988414222</v>
      </c>
      <c r="AE19" s="22">
        <v>276.2488921734218</v>
      </c>
      <c r="AF19" s="22">
        <v>879.5266282794905</v>
      </c>
      <c r="AG19" s="22">
        <v>752.9096605916008</v>
      </c>
      <c r="AH19" s="22">
        <v>47.64210693923554</v>
      </c>
      <c r="AI19" s="22">
        <v>522.8189868235738</v>
      </c>
      <c r="AJ19" s="22">
        <v>3540.8780772869245</v>
      </c>
      <c r="AK19" s="22">
        <v>1940.241035483247</v>
      </c>
      <c r="AL19" s="22">
        <v>1966.2877878489062</v>
      </c>
      <c r="AM19" s="22">
        <v>1268.4266582713606</v>
      </c>
      <c r="AO19" s="22">
        <v>-2.936280431938826</v>
      </c>
      <c r="AP19" s="22">
        <v>1608.947362785439</v>
      </c>
      <c r="AQ19" s="22">
        <v>276.2488921734218</v>
      </c>
      <c r="AR19" s="22">
        <v>624.649814437833</v>
      </c>
      <c r="AS19" s="22">
        <v>752.9096605916008</v>
      </c>
      <c r="AT19" s="22">
        <v>0</v>
      </c>
      <c r="AU19" s="22">
        <v>0</v>
      </c>
      <c r="AV19" s="22">
        <v>0</v>
      </c>
      <c r="AW19" s="22">
        <v>291.2715130344265</v>
      </c>
      <c r="AX19" s="22">
        <v>1226.4049098741523</v>
      </c>
      <c r="AY19" s="22">
        <v>1268.4266582713606</v>
      </c>
      <c r="BA19" s="22">
        <v>0</v>
      </c>
      <c r="BB19" s="22">
        <v>127.1784360559833</v>
      </c>
      <c r="BC19" s="22">
        <v>0</v>
      </c>
      <c r="BD19" s="22">
        <v>254.87681384165757</v>
      </c>
      <c r="BE19" s="22">
        <v>0</v>
      </c>
      <c r="BF19" s="22">
        <v>0</v>
      </c>
      <c r="BG19" s="22">
        <v>0</v>
      </c>
      <c r="BH19" s="22">
        <v>0</v>
      </c>
      <c r="BI19" s="22">
        <v>1648.9695224488205</v>
      </c>
      <c r="BJ19" s="22">
        <v>739.882877974754</v>
      </c>
      <c r="BK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47.64210693923554</v>
      </c>
      <c r="BS19" s="22">
        <v>522.8189868235738</v>
      </c>
      <c r="BT19" s="22">
        <v>3540.8780772869245</v>
      </c>
      <c r="BU19" s="22">
        <v>0</v>
      </c>
      <c r="BV19" s="22">
        <v>0</v>
      </c>
      <c r="BW19" s="22">
        <v>0</v>
      </c>
    </row>
    <row r="20" spans="1:75" ht="12">
      <c r="A20" s="36" t="s">
        <v>7</v>
      </c>
      <c r="B20" s="36">
        <v>114</v>
      </c>
      <c r="C20" s="36" t="s">
        <v>29</v>
      </c>
      <c r="D20" s="36" t="s">
        <v>29</v>
      </c>
      <c r="E20" s="36">
        <v>1</v>
      </c>
      <c r="F20" s="36">
        <f t="shared" si="0"/>
        <v>1141</v>
      </c>
      <c r="H20" s="22">
        <f t="shared" si="1"/>
        <v>20557.083273524386</v>
      </c>
      <c r="I20" s="22">
        <f t="shared" si="2"/>
        <v>25653.894278494095</v>
      </c>
      <c r="J20" s="22">
        <f t="shared" si="3"/>
        <v>5096.811004969711</v>
      </c>
      <c r="L20" s="22">
        <f t="shared" si="4"/>
        <v>2650.503867371771</v>
      </c>
      <c r="M20" s="22">
        <f t="shared" si="5"/>
        <v>1162.506989415449</v>
      </c>
      <c r="N20" s="22">
        <f t="shared" si="6"/>
        <v>1283.800148182491</v>
      </c>
      <c r="O20" s="22">
        <f t="shared" si="7"/>
        <v>0</v>
      </c>
      <c r="Q20" s="22">
        <v>14.809535690287497</v>
      </c>
      <c r="R20" s="22">
        <v>460.17401963384407</v>
      </c>
      <c r="S20" s="22">
        <v>6799.4155903598885</v>
      </c>
      <c r="T20" s="22">
        <v>2520.442379288262</v>
      </c>
      <c r="U20" s="22">
        <v>695.9565404002674</v>
      </c>
      <c r="V20" s="22">
        <v>170.04741722055965</v>
      </c>
      <c r="W20" s="22">
        <v>764.4231284077265</v>
      </c>
      <c r="X20" s="22">
        <v>1874.2960621625225</v>
      </c>
      <c r="Y20" s="22">
        <v>1866.140614364229</v>
      </c>
      <c r="Z20" s="22">
        <v>2378.9591599127657</v>
      </c>
      <c r="AA20" s="22">
        <v>3012.4188260840315</v>
      </c>
      <c r="AC20" s="22">
        <v>-1.2274614920400009</v>
      </c>
      <c r="AD20" s="22">
        <v>314.45399319959154</v>
      </c>
      <c r="AE20" s="22">
        <v>198.79641853973217</v>
      </c>
      <c r="AF20" s="22">
        <v>435.88302728754553</v>
      </c>
      <c r="AG20" s="22">
        <v>323.203247596558</v>
      </c>
      <c r="AH20" s="22">
        <v>21.88417365542739</v>
      </c>
      <c r="AI20" s="22">
        <v>288.3893279455776</v>
      </c>
      <c r="AJ20" s="22">
        <v>973.5266465814861</v>
      </c>
      <c r="AK20" s="22">
        <v>847.3949333947389</v>
      </c>
      <c r="AL20" s="22">
        <v>906.9034501146248</v>
      </c>
      <c r="AM20" s="22">
        <v>787.6032481464691</v>
      </c>
      <c r="AO20" s="22">
        <v>-1.2274614920400009</v>
      </c>
      <c r="AP20" s="22">
        <v>261.09753406214344</v>
      </c>
      <c r="AQ20" s="22">
        <v>198.79641853973217</v>
      </c>
      <c r="AR20" s="22">
        <v>328.9519725854809</v>
      </c>
      <c r="AS20" s="22">
        <v>323.203247596558</v>
      </c>
      <c r="AT20" s="22">
        <v>0</v>
      </c>
      <c r="AU20" s="22">
        <v>0</v>
      </c>
      <c r="AV20" s="22">
        <v>0</v>
      </c>
      <c r="AW20" s="22">
        <v>155.58602559602917</v>
      </c>
      <c r="AX20" s="22">
        <v>596.4928823373981</v>
      </c>
      <c r="AY20" s="22">
        <v>787.6032481464691</v>
      </c>
      <c r="BA20" s="22">
        <v>0</v>
      </c>
      <c r="BB20" s="22">
        <v>53.35645913744813</v>
      </c>
      <c r="BC20" s="22">
        <v>0</v>
      </c>
      <c r="BD20" s="22">
        <v>106.9310547020646</v>
      </c>
      <c r="BE20" s="22">
        <v>0</v>
      </c>
      <c r="BF20" s="22">
        <v>0</v>
      </c>
      <c r="BG20" s="22">
        <v>0</v>
      </c>
      <c r="BH20" s="22">
        <v>0</v>
      </c>
      <c r="BI20" s="22">
        <v>691.8089077987097</v>
      </c>
      <c r="BJ20" s="22">
        <v>310.4105677772266</v>
      </c>
      <c r="BK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21.88417365542739</v>
      </c>
      <c r="BS20" s="22">
        <v>288.3893279455776</v>
      </c>
      <c r="BT20" s="22">
        <v>973.5266465814861</v>
      </c>
      <c r="BU20" s="22">
        <v>0</v>
      </c>
      <c r="BV20" s="22">
        <v>0</v>
      </c>
      <c r="BW20" s="22">
        <v>0</v>
      </c>
    </row>
    <row r="21" spans="1:75" ht="12">
      <c r="A21" s="36" t="s">
        <v>7</v>
      </c>
      <c r="B21" s="36">
        <v>104</v>
      </c>
      <c r="C21" s="21" t="s">
        <v>30</v>
      </c>
      <c r="D21" s="36" t="s">
        <v>12</v>
      </c>
      <c r="E21" s="36">
        <v>0</v>
      </c>
      <c r="F21" s="36">
        <f t="shared" si="0"/>
        <v>1040</v>
      </c>
      <c r="H21" s="22">
        <f t="shared" si="1"/>
        <v>41.20972522282413</v>
      </c>
      <c r="I21" s="22">
        <f t="shared" si="2"/>
        <v>52.29090470643591</v>
      </c>
      <c r="J21" s="22">
        <f t="shared" si="3"/>
        <v>11.081179483611773</v>
      </c>
      <c r="L21" s="22">
        <f t="shared" si="4"/>
        <v>7.02397336802419</v>
      </c>
      <c r="M21" s="22">
        <f t="shared" si="5"/>
        <v>0.1729176672998451</v>
      </c>
      <c r="N21" s="22">
        <f t="shared" si="6"/>
        <v>3.8842884482877387</v>
      </c>
      <c r="O21" s="22">
        <f t="shared" si="7"/>
        <v>0</v>
      </c>
      <c r="Q21" s="22">
        <v>1.1615322110029411</v>
      </c>
      <c r="R21" s="22">
        <v>1.4358003732725242</v>
      </c>
      <c r="S21" s="22">
        <v>0</v>
      </c>
      <c r="T21" s="22">
        <v>1.617742220339064</v>
      </c>
      <c r="U21" s="22">
        <v>0</v>
      </c>
      <c r="V21" s="22">
        <v>0</v>
      </c>
      <c r="W21" s="22">
        <v>0</v>
      </c>
      <c r="X21" s="22">
        <v>6.526858022620493</v>
      </c>
      <c r="Y21" s="22">
        <v>10.415668545288714</v>
      </c>
      <c r="Z21" s="22">
        <v>1.549810527630466</v>
      </c>
      <c r="AA21" s="22">
        <v>18.50231332266993</v>
      </c>
      <c r="AC21" s="22">
        <v>-0.09627148957176479</v>
      </c>
      <c r="AD21" s="22">
        <v>0.8225934250035287</v>
      </c>
      <c r="AE21" s="22">
        <v>0</v>
      </c>
      <c r="AF21" s="22">
        <v>0.2270428497048996</v>
      </c>
      <c r="AG21" s="22">
        <v>0</v>
      </c>
      <c r="AH21" s="22">
        <v>0</v>
      </c>
      <c r="AI21" s="22">
        <v>0</v>
      </c>
      <c r="AJ21" s="22">
        <v>3.8842884482877387</v>
      </c>
      <c r="AK21" s="22">
        <v>0.9712905719230144</v>
      </c>
      <c r="AL21" s="22">
        <v>0.4347668824323038</v>
      </c>
      <c r="AM21" s="22">
        <v>4.837468795832053</v>
      </c>
      <c r="AO21" s="22">
        <v>-0.09627148957176479</v>
      </c>
      <c r="AP21" s="22">
        <v>0.8146568925495894</v>
      </c>
      <c r="AQ21" s="22">
        <v>0</v>
      </c>
      <c r="AR21" s="22">
        <v>0.21113733798811352</v>
      </c>
      <c r="AS21" s="22">
        <v>0</v>
      </c>
      <c r="AT21" s="22">
        <v>0</v>
      </c>
      <c r="AU21" s="22">
        <v>0</v>
      </c>
      <c r="AV21" s="22">
        <v>0</v>
      </c>
      <c r="AW21" s="22">
        <v>0.8683871196057438</v>
      </c>
      <c r="AX21" s="22">
        <v>0.3885947116204548</v>
      </c>
      <c r="AY21" s="22">
        <v>4.837468795832053</v>
      </c>
      <c r="BA21" s="22">
        <v>0</v>
      </c>
      <c r="BB21" s="22">
        <v>0.007936532453939346</v>
      </c>
      <c r="BC21" s="22">
        <v>0</v>
      </c>
      <c r="BD21" s="22">
        <v>0.015905511716786086</v>
      </c>
      <c r="BE21" s="22">
        <v>0</v>
      </c>
      <c r="BF21" s="22">
        <v>0</v>
      </c>
      <c r="BG21" s="22">
        <v>0</v>
      </c>
      <c r="BH21" s="22">
        <v>0</v>
      </c>
      <c r="BI21" s="22">
        <v>0.10290345231727063</v>
      </c>
      <c r="BJ21" s="22">
        <v>0.04617217081184903</v>
      </c>
      <c r="BK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3.8842884482877387</v>
      </c>
      <c r="BU21" s="22">
        <v>0</v>
      </c>
      <c r="BV21" s="22">
        <v>0</v>
      </c>
      <c r="BW21" s="22">
        <v>0</v>
      </c>
    </row>
    <row r="22" spans="1:75" ht="12">
      <c r="A22" s="36" t="s">
        <v>7</v>
      </c>
      <c r="B22" s="36">
        <v>107</v>
      </c>
      <c r="C22" s="21" t="s">
        <v>30</v>
      </c>
      <c r="D22" s="36" t="s">
        <v>18</v>
      </c>
      <c r="E22" s="36">
        <v>0</v>
      </c>
      <c r="F22" s="36">
        <f t="shared" si="0"/>
        <v>1070</v>
      </c>
      <c r="H22" s="22">
        <f t="shared" si="1"/>
        <v>40.976201066901986</v>
      </c>
      <c r="I22" s="22">
        <f t="shared" si="2"/>
        <v>55.02012329535553</v>
      </c>
      <c r="J22" s="22">
        <f t="shared" si="3"/>
        <v>14.043922228453543</v>
      </c>
      <c r="L22" s="22">
        <f t="shared" si="4"/>
        <v>4.135961094060466</v>
      </c>
      <c r="M22" s="22">
        <f t="shared" si="5"/>
        <v>2.6723040589616742</v>
      </c>
      <c r="N22" s="22">
        <f t="shared" si="6"/>
        <v>7.235657075431401</v>
      </c>
      <c r="O22" s="22">
        <f t="shared" si="7"/>
        <v>0</v>
      </c>
      <c r="Q22" s="22">
        <v>11.61532211002941</v>
      </c>
      <c r="R22" s="22">
        <v>5.025301306453834</v>
      </c>
      <c r="S22" s="22">
        <v>0</v>
      </c>
      <c r="T22" s="22">
        <v>4.04435555084766</v>
      </c>
      <c r="U22" s="22">
        <v>0</v>
      </c>
      <c r="V22" s="22">
        <v>0</v>
      </c>
      <c r="W22" s="22">
        <v>4.7578203012929</v>
      </c>
      <c r="X22" s="22">
        <v>8.70247736349399</v>
      </c>
      <c r="Y22" s="22">
        <v>0</v>
      </c>
      <c r="Z22" s="22">
        <v>6.199242110521864</v>
      </c>
      <c r="AA22" s="22">
        <v>0.6316823242623194</v>
      </c>
      <c r="AC22" s="22">
        <v>-0.9627148957176479</v>
      </c>
      <c r="AD22" s="22">
        <v>2.9739518766579973</v>
      </c>
      <c r="AE22" s="22">
        <v>0</v>
      </c>
      <c r="AF22" s="22">
        <v>0.773650289884281</v>
      </c>
      <c r="AG22" s="22">
        <v>0</v>
      </c>
      <c r="AH22" s="22">
        <v>0</v>
      </c>
      <c r="AI22" s="22">
        <v>2.0566058110477505</v>
      </c>
      <c r="AJ22" s="22">
        <v>5.179051264383651</v>
      </c>
      <c r="AK22" s="22">
        <v>1.5902904405468914</v>
      </c>
      <c r="AL22" s="22">
        <v>2.26793276724817</v>
      </c>
      <c r="AM22" s="22">
        <v>0.16515467440244835</v>
      </c>
      <c r="AO22" s="22">
        <v>-0.9627148957176479</v>
      </c>
      <c r="AP22" s="22">
        <v>2.8512991239235626</v>
      </c>
      <c r="AQ22" s="22">
        <v>0</v>
      </c>
      <c r="AR22" s="22">
        <v>0.5278433449702837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1.5543788464818191</v>
      </c>
      <c r="AY22" s="22">
        <v>0.16515467440244835</v>
      </c>
      <c r="BA22" s="22">
        <v>0</v>
      </c>
      <c r="BB22" s="22">
        <v>0.12265275273443486</v>
      </c>
      <c r="BC22" s="22">
        <v>0</v>
      </c>
      <c r="BD22" s="22">
        <v>0.24580694491399727</v>
      </c>
      <c r="BE22" s="22">
        <v>0</v>
      </c>
      <c r="BF22" s="22">
        <v>0</v>
      </c>
      <c r="BG22" s="22">
        <v>0</v>
      </c>
      <c r="BH22" s="22">
        <v>0</v>
      </c>
      <c r="BI22" s="22">
        <v>1.5902904405468914</v>
      </c>
      <c r="BJ22" s="22">
        <v>0.713553920766351</v>
      </c>
      <c r="BK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2.0566058110477505</v>
      </c>
      <c r="BT22" s="22">
        <v>5.179051264383651</v>
      </c>
      <c r="BU22" s="22">
        <v>0</v>
      </c>
      <c r="BV22" s="22">
        <v>0</v>
      </c>
      <c r="BW22" s="22">
        <v>0</v>
      </c>
    </row>
    <row r="23" spans="1:84" ht="12">
      <c r="A23" s="36" t="s">
        <v>7</v>
      </c>
      <c r="B23" s="36">
        <v>108</v>
      </c>
      <c r="C23" s="21" t="s">
        <v>30</v>
      </c>
      <c r="D23" s="36" t="s">
        <v>20</v>
      </c>
      <c r="E23" s="36">
        <v>0</v>
      </c>
      <c r="F23" s="36">
        <f t="shared" si="0"/>
        <v>1080</v>
      </c>
      <c r="H23" s="22">
        <f t="shared" si="1"/>
        <v>8199.514150552004</v>
      </c>
      <c r="I23" s="22">
        <f t="shared" si="2"/>
        <v>12015.660287588726</v>
      </c>
      <c r="J23" s="22">
        <f t="shared" si="3"/>
        <v>3816.1461370367206</v>
      </c>
      <c r="L23" s="22">
        <f t="shared" si="4"/>
        <v>97.07427606052549</v>
      </c>
      <c r="M23" s="22">
        <f t="shared" si="5"/>
        <v>581.0033226132628</v>
      </c>
      <c r="N23" s="22">
        <f t="shared" si="6"/>
        <v>4638.0685383629325</v>
      </c>
      <c r="O23" s="22">
        <f t="shared" si="7"/>
        <v>-1500</v>
      </c>
      <c r="Q23" s="22">
        <v>10.453789899026468</v>
      </c>
      <c r="R23" s="22">
        <v>81.84062127653387</v>
      </c>
      <c r="S23" s="22">
        <v>100.95202186560537</v>
      </c>
      <c r="T23" s="22">
        <v>29.928231076272684</v>
      </c>
      <c r="U23" s="22">
        <v>35.792050649156565</v>
      </c>
      <c r="V23" s="22">
        <v>0.9905674789547159</v>
      </c>
      <c r="W23" s="22">
        <v>128.98979483505192</v>
      </c>
      <c r="X23" s="22">
        <v>7699.516847351308</v>
      </c>
      <c r="Y23" s="22">
        <v>3.471889515096238</v>
      </c>
      <c r="Z23" s="22">
        <v>36.42054739931595</v>
      </c>
      <c r="AA23" s="22">
        <v>71.15778920568148</v>
      </c>
      <c r="AC23" s="22">
        <v>-0.866443406145883</v>
      </c>
      <c r="AD23" s="22">
        <v>73.10219010694902</v>
      </c>
      <c r="AE23" s="22">
        <v>2.9515625460047588</v>
      </c>
      <c r="AF23" s="22">
        <v>57.34855648653922</v>
      </c>
      <c r="AG23" s="22">
        <v>16.62188130496582</v>
      </c>
      <c r="AH23" s="22">
        <v>0.14606354442393213</v>
      </c>
      <c r="AI23" s="22">
        <v>55.756868655072346</v>
      </c>
      <c r="AJ23" s="22">
        <v>3082.1656061634358</v>
      </c>
      <c r="AK23" s="22">
        <v>346.0450386442869</v>
      </c>
      <c r="AL23" s="22">
        <v>164.27045909987692</v>
      </c>
      <c r="AM23" s="22">
        <v>18.604353891311508</v>
      </c>
      <c r="AO23" s="22">
        <v>-0.866443406145883</v>
      </c>
      <c r="AP23" s="22">
        <v>46.43544287532659</v>
      </c>
      <c r="AQ23" s="22">
        <v>2.9515625460047588</v>
      </c>
      <c r="AR23" s="22">
        <v>3.9060407527801</v>
      </c>
      <c r="AS23" s="22">
        <v>16.62188130496582</v>
      </c>
      <c r="AT23" s="22">
        <v>0</v>
      </c>
      <c r="AU23" s="22">
        <v>0</v>
      </c>
      <c r="AV23" s="22">
        <v>0</v>
      </c>
      <c r="AW23" s="22">
        <v>0.2894623732019146</v>
      </c>
      <c r="AX23" s="22">
        <v>9.131975723080688</v>
      </c>
      <c r="AY23" s="22">
        <v>18.604353891311508</v>
      </c>
      <c r="BA23" s="22">
        <v>0</v>
      </c>
      <c r="BB23" s="22">
        <v>26.666747231622423</v>
      </c>
      <c r="BC23" s="22">
        <v>0</v>
      </c>
      <c r="BD23" s="22">
        <v>53.44251573375912</v>
      </c>
      <c r="BE23" s="22">
        <v>0</v>
      </c>
      <c r="BF23" s="22">
        <v>0</v>
      </c>
      <c r="BG23" s="22">
        <v>0</v>
      </c>
      <c r="BH23" s="22">
        <v>0</v>
      </c>
      <c r="BI23" s="22">
        <v>345.755576271085</v>
      </c>
      <c r="BJ23" s="22">
        <v>155.13848337679622</v>
      </c>
      <c r="BK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0.14606354442393213</v>
      </c>
      <c r="BS23" s="22">
        <v>55.756868655072346</v>
      </c>
      <c r="BT23" s="22">
        <v>4582.165606163436</v>
      </c>
      <c r="BU23" s="22">
        <v>0</v>
      </c>
      <c r="BV23" s="22">
        <v>0</v>
      </c>
      <c r="BW23" s="22">
        <v>0</v>
      </c>
      <c r="CF23">
        <v>-1500</v>
      </c>
    </row>
    <row r="24" spans="1:75" ht="12">
      <c r="A24" s="36" t="s">
        <v>7</v>
      </c>
      <c r="B24" s="36">
        <v>112</v>
      </c>
      <c r="C24" s="21" t="s">
        <v>30</v>
      </c>
      <c r="D24" s="36" t="s">
        <v>27</v>
      </c>
      <c r="E24" s="36">
        <v>0</v>
      </c>
      <c r="F24" s="36">
        <f t="shared" si="0"/>
        <v>1120</v>
      </c>
      <c r="H24" s="22">
        <f t="shared" si="1"/>
        <v>552.2868760031015</v>
      </c>
      <c r="I24" s="22">
        <f t="shared" si="2"/>
        <v>746.1210657881447</v>
      </c>
      <c r="J24" s="22">
        <f t="shared" si="3"/>
        <v>193.8341897850432</v>
      </c>
      <c r="L24" s="22">
        <f t="shared" si="4"/>
        <v>50.61953124575921</v>
      </c>
      <c r="M24" s="22">
        <f t="shared" si="5"/>
        <v>2.755296537205907</v>
      </c>
      <c r="N24" s="22">
        <f t="shared" si="6"/>
        <v>140.45936200207808</v>
      </c>
      <c r="O24" s="22">
        <f t="shared" si="7"/>
        <v>0</v>
      </c>
      <c r="Q24" s="22">
        <v>23.521027272809558</v>
      </c>
      <c r="R24" s="22">
        <v>40.20241045163067</v>
      </c>
      <c r="S24" s="22">
        <v>118.1732491250322</v>
      </c>
      <c r="T24" s="22">
        <v>11.324195542373449</v>
      </c>
      <c r="U24" s="22">
        <v>0</v>
      </c>
      <c r="V24" s="22">
        <v>1.65094579825786</v>
      </c>
      <c r="W24" s="22">
        <v>15.859401004309666</v>
      </c>
      <c r="X24" s="22">
        <v>224.08879210997023</v>
      </c>
      <c r="Y24" s="22">
        <v>29.511060878318013</v>
      </c>
      <c r="Z24" s="22">
        <v>58.8928000499577</v>
      </c>
      <c r="AA24" s="22">
        <v>29.06299377044215</v>
      </c>
      <c r="AC24" s="22">
        <v>-1.949497663828237</v>
      </c>
      <c r="AD24" s="22">
        <v>22.936854912424263</v>
      </c>
      <c r="AE24" s="22">
        <v>3.4550643920879245</v>
      </c>
      <c r="AF24" s="22">
        <v>1.7314022204001929</v>
      </c>
      <c r="AG24" s="22">
        <v>0</v>
      </c>
      <c r="AH24" s="22">
        <v>0.24343924070655354</v>
      </c>
      <c r="AI24" s="22">
        <v>6.855352703492502</v>
      </c>
      <c r="AJ24" s="22">
        <v>133.36057005787902</v>
      </c>
      <c r="AK24" s="22">
        <v>4.100109507842859</v>
      </c>
      <c r="AL24" s="22">
        <v>15.502313467637439</v>
      </c>
      <c r="AM24" s="22">
        <v>7.598580946400683</v>
      </c>
      <c r="AO24" s="22">
        <v>-1.949497663828237</v>
      </c>
      <c r="AP24" s="22">
        <v>22.8103929913885</v>
      </c>
      <c r="AQ24" s="22">
        <v>3.4550643920879245</v>
      </c>
      <c r="AR24" s="22">
        <v>1.4779613659167947</v>
      </c>
      <c r="AS24" s="22">
        <v>0</v>
      </c>
      <c r="AT24" s="22">
        <v>0</v>
      </c>
      <c r="AU24" s="22">
        <v>0</v>
      </c>
      <c r="AV24" s="22">
        <v>0</v>
      </c>
      <c r="AW24" s="22">
        <v>2.4604301722162734</v>
      </c>
      <c r="AX24" s="22">
        <v>14.76659904157728</v>
      </c>
      <c r="AY24" s="22">
        <v>7.598580946400683</v>
      </c>
      <c r="BA24" s="22">
        <v>0</v>
      </c>
      <c r="BB24" s="22">
        <v>0.12646192103576318</v>
      </c>
      <c r="BC24" s="22">
        <v>0</v>
      </c>
      <c r="BD24" s="22">
        <v>0.25344085448339804</v>
      </c>
      <c r="BE24" s="22">
        <v>0</v>
      </c>
      <c r="BF24" s="22">
        <v>0</v>
      </c>
      <c r="BG24" s="22">
        <v>0</v>
      </c>
      <c r="BH24" s="22">
        <v>0</v>
      </c>
      <c r="BI24" s="22">
        <v>1.6396793356265853</v>
      </c>
      <c r="BJ24" s="22">
        <v>0.7357144260601602</v>
      </c>
      <c r="BK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0.24343924070655354</v>
      </c>
      <c r="BS24" s="22">
        <v>6.855352703492502</v>
      </c>
      <c r="BT24" s="22">
        <v>133.36057005787902</v>
      </c>
      <c r="BU24" s="22">
        <v>0</v>
      </c>
      <c r="BV24" s="22">
        <v>0</v>
      </c>
      <c r="BW24" s="22">
        <v>0</v>
      </c>
    </row>
    <row r="25" spans="1:75" ht="12">
      <c r="A25" s="36" t="s">
        <v>7</v>
      </c>
      <c r="B25" s="36">
        <v>115</v>
      </c>
      <c r="C25" s="21" t="s">
        <v>30</v>
      </c>
      <c r="D25" s="36" t="s">
        <v>159</v>
      </c>
      <c r="E25" s="36">
        <v>0</v>
      </c>
      <c r="F25" s="36">
        <f t="shared" si="0"/>
        <v>1150</v>
      </c>
      <c r="H25" s="22">
        <f t="shared" si="1"/>
        <v>3041.9492501063205</v>
      </c>
      <c r="I25" s="22">
        <f t="shared" si="2"/>
        <v>4408.6842554395735</v>
      </c>
      <c r="J25" s="22">
        <f t="shared" si="3"/>
        <v>1366.7350053332534</v>
      </c>
      <c r="L25" s="22">
        <f t="shared" si="4"/>
        <v>505.2841733571845</v>
      </c>
      <c r="M25" s="22">
        <f t="shared" si="5"/>
        <v>624.4110319694576</v>
      </c>
      <c r="N25" s="22">
        <f t="shared" si="6"/>
        <v>237.0398000066113</v>
      </c>
      <c r="O25" s="22">
        <f t="shared" si="7"/>
        <v>0</v>
      </c>
      <c r="Q25" s="22">
        <v>5.5172780022639705</v>
      </c>
      <c r="R25" s="22">
        <v>109.83872855534807</v>
      </c>
      <c r="S25" s="22">
        <v>126.48694504337617</v>
      </c>
      <c r="T25" s="22">
        <v>454.58556391527696</v>
      </c>
      <c r="U25" s="22">
        <v>51.699628715448384</v>
      </c>
      <c r="V25" s="22">
        <v>9.905674789547161</v>
      </c>
      <c r="W25" s="22">
        <v>185.55499175042317</v>
      </c>
      <c r="X25" s="22">
        <v>261.07432090481996</v>
      </c>
      <c r="Y25" s="22">
        <v>657.9230631107372</v>
      </c>
      <c r="Z25" s="22">
        <v>636.1972215923066</v>
      </c>
      <c r="AA25" s="22">
        <v>543.1658337267733</v>
      </c>
      <c r="AC25" s="22">
        <v>-0.4572895754658827</v>
      </c>
      <c r="AD25" s="22">
        <v>90.98031585178423</v>
      </c>
      <c r="AE25" s="22">
        <v>3.698134248817728</v>
      </c>
      <c r="AF25" s="22">
        <v>116.7648855462474</v>
      </c>
      <c r="AG25" s="22">
        <v>24.00938410717286</v>
      </c>
      <c r="AH25" s="22">
        <v>1.4606354442393217</v>
      </c>
      <c r="AI25" s="22">
        <v>80.20762663086231</v>
      </c>
      <c r="AJ25" s="22">
        <v>155.3715379315097</v>
      </c>
      <c r="AK25" s="22">
        <v>426.4406611106258</v>
      </c>
      <c r="AL25" s="22">
        <v>326.2472625574632</v>
      </c>
      <c r="AM25" s="22">
        <v>142.01185147999672</v>
      </c>
      <c r="AO25" s="22">
        <v>-0.4572895754658827</v>
      </c>
      <c r="AP25" s="22">
        <v>62.32125228004358</v>
      </c>
      <c r="AQ25" s="22">
        <v>3.698134248817728</v>
      </c>
      <c r="AR25" s="22">
        <v>59.3295919746599</v>
      </c>
      <c r="AS25" s="22">
        <v>24.00938410717286</v>
      </c>
      <c r="AT25" s="22">
        <v>0</v>
      </c>
      <c r="AU25" s="22">
        <v>0</v>
      </c>
      <c r="AV25" s="22">
        <v>0</v>
      </c>
      <c r="AW25" s="22">
        <v>54.85311972176282</v>
      </c>
      <c r="AX25" s="22">
        <v>159.51812912019676</v>
      </c>
      <c r="AY25" s="22">
        <v>142.01185147999672</v>
      </c>
      <c r="BA25" s="22">
        <v>0</v>
      </c>
      <c r="BB25" s="22">
        <v>28.659063571740642</v>
      </c>
      <c r="BC25" s="22">
        <v>0</v>
      </c>
      <c r="BD25" s="22">
        <v>57.4352935715875</v>
      </c>
      <c r="BE25" s="22">
        <v>0</v>
      </c>
      <c r="BF25" s="22">
        <v>0</v>
      </c>
      <c r="BG25" s="22">
        <v>0</v>
      </c>
      <c r="BH25" s="22">
        <v>0</v>
      </c>
      <c r="BI25" s="22">
        <v>371.587541388863</v>
      </c>
      <c r="BJ25" s="22">
        <v>166.72913343726646</v>
      </c>
      <c r="BK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1.4606354442393217</v>
      </c>
      <c r="BS25" s="22">
        <v>80.20762663086231</v>
      </c>
      <c r="BT25" s="22">
        <v>155.3715379315097</v>
      </c>
      <c r="BU25" s="22">
        <v>0</v>
      </c>
      <c r="BV25" s="22">
        <v>0</v>
      </c>
      <c r="BW25" s="22">
        <v>0</v>
      </c>
    </row>
    <row r="26" spans="1:75" ht="12">
      <c r="A26" s="36" t="s">
        <v>7</v>
      </c>
      <c r="B26" s="36">
        <v>116</v>
      </c>
      <c r="C26" s="21" t="s">
        <v>30</v>
      </c>
      <c r="D26" s="36" t="s">
        <v>156</v>
      </c>
      <c r="E26" s="36">
        <v>0</v>
      </c>
      <c r="F26" s="36">
        <f t="shared" si="0"/>
        <v>1160</v>
      </c>
      <c r="H26" s="22">
        <f t="shared" si="1"/>
        <v>13445.11628808095</v>
      </c>
      <c r="I26" s="22">
        <f t="shared" si="2"/>
        <v>17200.200837194137</v>
      </c>
      <c r="J26" s="22">
        <f t="shared" si="3"/>
        <v>3755.084549113188</v>
      </c>
      <c r="L26" s="22">
        <f t="shared" si="4"/>
        <v>2205.100925705269</v>
      </c>
      <c r="M26" s="22">
        <f t="shared" si="5"/>
        <v>342.1022623617664</v>
      </c>
      <c r="N26" s="22">
        <f t="shared" si="6"/>
        <v>1207.8813610461525</v>
      </c>
      <c r="O26" s="22">
        <f t="shared" si="7"/>
        <v>0</v>
      </c>
      <c r="Q26" s="22">
        <v>44.71899012361324</v>
      </c>
      <c r="R26" s="22">
        <v>651.1354692790902</v>
      </c>
      <c r="S26" s="22">
        <v>325.42181166089296</v>
      </c>
      <c r="T26" s="22">
        <v>938.2904877966578</v>
      </c>
      <c r="U26" s="22">
        <v>178.96025324578284</v>
      </c>
      <c r="V26" s="22">
        <v>89.81145142522763</v>
      </c>
      <c r="W26" s="22">
        <v>637.0192736731057</v>
      </c>
      <c r="X26" s="22">
        <v>1544.6897320201865</v>
      </c>
      <c r="Y26" s="22">
        <v>4031.7316994055063</v>
      </c>
      <c r="Z26" s="22">
        <v>1865.971875267082</v>
      </c>
      <c r="AA26" s="22">
        <v>3137.3652441838067</v>
      </c>
      <c r="AC26" s="22">
        <v>-3.706452348512945</v>
      </c>
      <c r="AD26" s="22">
        <v>385.1486260500803</v>
      </c>
      <c r="AE26" s="22">
        <v>9.514448677709467</v>
      </c>
      <c r="AF26" s="22">
        <v>153.92729972331765</v>
      </c>
      <c r="AG26" s="22">
        <v>83.10940652482911</v>
      </c>
      <c r="AH26" s="22">
        <v>13.24309469443652</v>
      </c>
      <c r="AI26" s="22">
        <v>275.3566669236158</v>
      </c>
      <c r="AJ26" s="22">
        <v>919.2815994281001</v>
      </c>
      <c r="AK26" s="22">
        <v>539.7235310203963</v>
      </c>
      <c r="AL26" s="22">
        <v>559.2155760440684</v>
      </c>
      <c r="AM26" s="22">
        <v>820.2707523751473</v>
      </c>
      <c r="AO26" s="22">
        <v>-3.706452348512945</v>
      </c>
      <c r="AP26" s="22">
        <v>369.4469007712391</v>
      </c>
      <c r="AQ26" s="22">
        <v>9.514448677709467</v>
      </c>
      <c r="AR26" s="22">
        <v>122.45965603310592</v>
      </c>
      <c r="AS26" s="22">
        <v>83.10940652482911</v>
      </c>
      <c r="AT26" s="22">
        <v>0</v>
      </c>
      <c r="AU26" s="22">
        <v>0</v>
      </c>
      <c r="AV26" s="22">
        <v>0</v>
      </c>
      <c r="AW26" s="22">
        <v>336.1381808807233</v>
      </c>
      <c r="AX26" s="22">
        <v>467.8680327910278</v>
      </c>
      <c r="AY26" s="22">
        <v>820.2707523751473</v>
      </c>
      <c r="BA26" s="22">
        <v>0</v>
      </c>
      <c r="BB26" s="22">
        <v>15.701725278841211</v>
      </c>
      <c r="BC26" s="22">
        <v>0</v>
      </c>
      <c r="BD26" s="22">
        <v>31.46764369021174</v>
      </c>
      <c r="BE26" s="22">
        <v>0</v>
      </c>
      <c r="BF26" s="22">
        <v>0</v>
      </c>
      <c r="BG26" s="22">
        <v>0</v>
      </c>
      <c r="BH26" s="22">
        <v>0</v>
      </c>
      <c r="BI26" s="22">
        <v>203.58535013967295</v>
      </c>
      <c r="BJ26" s="22">
        <v>91.34754325304053</v>
      </c>
      <c r="BK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13.24309469443652</v>
      </c>
      <c r="BS26" s="22">
        <v>275.3566669236158</v>
      </c>
      <c r="BT26" s="22">
        <v>919.2815994281001</v>
      </c>
      <c r="BU26" s="22">
        <v>0</v>
      </c>
      <c r="BV26" s="22">
        <v>0</v>
      </c>
      <c r="BW26" s="22">
        <v>0</v>
      </c>
    </row>
    <row r="27" spans="1:75" ht="12">
      <c r="A27" s="36" t="s">
        <v>7</v>
      </c>
      <c r="B27" s="36">
        <v>117</v>
      </c>
      <c r="C27" s="21" t="s">
        <v>30</v>
      </c>
      <c r="D27" s="36" t="s">
        <v>160</v>
      </c>
      <c r="E27" s="36">
        <v>0</v>
      </c>
      <c r="F27" s="36">
        <f t="shared" si="0"/>
        <v>1170</v>
      </c>
      <c r="H27" s="22">
        <f t="shared" si="1"/>
        <v>3067.8786457276165</v>
      </c>
      <c r="I27" s="22">
        <f t="shared" si="2"/>
        <v>4358.336406688868</v>
      </c>
      <c r="J27" s="22">
        <f t="shared" si="3"/>
        <v>1290.457760961251</v>
      </c>
      <c r="L27" s="22">
        <f t="shared" si="4"/>
        <v>505.90065108002</v>
      </c>
      <c r="M27" s="22">
        <f t="shared" si="5"/>
        <v>375.1851083167945</v>
      </c>
      <c r="N27" s="22">
        <f t="shared" si="6"/>
        <v>409.37200156443663</v>
      </c>
      <c r="O27" s="22">
        <f t="shared" si="7"/>
        <v>0</v>
      </c>
      <c r="Q27" s="22">
        <v>4.936511896762499</v>
      </c>
      <c r="R27" s="22">
        <v>240.4965625231479</v>
      </c>
      <c r="S27" s="22">
        <v>127.67461588885396</v>
      </c>
      <c r="T27" s="22">
        <v>215.96858641526512</v>
      </c>
      <c r="U27" s="22">
        <v>59.65341774859428</v>
      </c>
      <c r="V27" s="22">
        <v>45.89629319156851</v>
      </c>
      <c r="W27" s="22">
        <v>203.52897955530744</v>
      </c>
      <c r="X27" s="22">
        <v>528.6754998322606</v>
      </c>
      <c r="Y27" s="22">
        <v>639.695643156482</v>
      </c>
      <c r="Z27" s="22">
        <v>457.969010914803</v>
      </c>
      <c r="AA27" s="22">
        <v>543.3835246045709</v>
      </c>
      <c r="AC27" s="22">
        <v>-0.40915383068000033</v>
      </c>
      <c r="AD27" s="22">
        <v>153.6751830866383</v>
      </c>
      <c r="AE27" s="22">
        <v>3.7328585140648447</v>
      </c>
      <c r="AF27" s="22">
        <v>62.69754269121708</v>
      </c>
      <c r="AG27" s="22">
        <v>27.70313550827637</v>
      </c>
      <c r="AH27" s="22">
        <v>6.76761089164219</v>
      </c>
      <c r="AI27" s="22">
        <v>87.97702636148713</v>
      </c>
      <c r="AJ27" s="22">
        <v>314.6273643113073</v>
      </c>
      <c r="AK27" s="22">
        <v>276.60642244255183</v>
      </c>
      <c r="AL27" s="22">
        <v>215.01100376615395</v>
      </c>
      <c r="AM27" s="22">
        <v>142.06876721859211</v>
      </c>
      <c r="AO27" s="22">
        <v>-0.40915383068000033</v>
      </c>
      <c r="AP27" s="22">
        <v>136.45502950205628</v>
      </c>
      <c r="AQ27" s="22">
        <v>3.7328585140648447</v>
      </c>
      <c r="AR27" s="22">
        <v>28.186834621413166</v>
      </c>
      <c r="AS27" s="22">
        <v>27.70313550827637</v>
      </c>
      <c r="AT27" s="22">
        <v>0</v>
      </c>
      <c r="AU27" s="22">
        <v>0</v>
      </c>
      <c r="AV27" s="22">
        <v>0</v>
      </c>
      <c r="AW27" s="22">
        <v>53.33344226245278</v>
      </c>
      <c r="AX27" s="22">
        <v>114.82973728384445</v>
      </c>
      <c r="AY27" s="22">
        <v>142.06876721859211</v>
      </c>
      <c r="BA27" s="22">
        <v>0</v>
      </c>
      <c r="BB27" s="22">
        <v>17.220153584582018</v>
      </c>
      <c r="BC27" s="22">
        <v>0</v>
      </c>
      <c r="BD27" s="22">
        <v>34.51070806980391</v>
      </c>
      <c r="BE27" s="22">
        <v>0</v>
      </c>
      <c r="BF27" s="22">
        <v>0</v>
      </c>
      <c r="BG27" s="22">
        <v>0</v>
      </c>
      <c r="BH27" s="22">
        <v>0</v>
      </c>
      <c r="BI27" s="22">
        <v>223.27298018009907</v>
      </c>
      <c r="BJ27" s="22">
        <v>100.1812664823095</v>
      </c>
      <c r="BK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6.76761089164219</v>
      </c>
      <c r="BS27" s="22">
        <v>87.97702636148713</v>
      </c>
      <c r="BT27" s="22">
        <v>314.6273643113073</v>
      </c>
      <c r="BU27" s="22">
        <v>0</v>
      </c>
      <c r="BV27" s="22">
        <v>0</v>
      </c>
      <c r="BW27" s="22">
        <v>0</v>
      </c>
    </row>
    <row r="28" spans="1:75" ht="12">
      <c r="A28" s="36" t="s">
        <v>7</v>
      </c>
      <c r="B28" s="36">
        <v>118</v>
      </c>
      <c r="C28" s="21" t="s">
        <v>30</v>
      </c>
      <c r="D28" s="36" t="s">
        <v>163</v>
      </c>
      <c r="E28" s="36">
        <v>0</v>
      </c>
      <c r="F28" s="36">
        <f t="shared" si="0"/>
        <v>1180</v>
      </c>
      <c r="H28" s="22">
        <f t="shared" si="1"/>
        <v>3514.574440771565</v>
      </c>
      <c r="I28" s="22">
        <f t="shared" si="2"/>
        <v>4570.622469478658</v>
      </c>
      <c r="J28" s="22">
        <f t="shared" si="3"/>
        <v>1056.0480287070932</v>
      </c>
      <c r="L28" s="22">
        <f t="shared" si="4"/>
        <v>577.3357127765848</v>
      </c>
      <c r="M28" s="22">
        <f t="shared" si="5"/>
        <v>248.63693587589842</v>
      </c>
      <c r="N28" s="22">
        <f t="shared" si="6"/>
        <v>230.07538005460998</v>
      </c>
      <c r="O28" s="22">
        <f t="shared" si="7"/>
        <v>0</v>
      </c>
      <c r="Q28" s="22">
        <v>4.936511896762499</v>
      </c>
      <c r="R28" s="22">
        <v>122.04303172816452</v>
      </c>
      <c r="S28" s="22">
        <v>758.3278348375181</v>
      </c>
      <c r="T28" s="22">
        <v>366.41861290679805</v>
      </c>
      <c r="U28" s="22">
        <v>198.84472582864757</v>
      </c>
      <c r="V28" s="22">
        <v>14.85851218432074</v>
      </c>
      <c r="W28" s="22">
        <v>134.80490853663218</v>
      </c>
      <c r="X28" s="22">
        <v>285.0061336544284</v>
      </c>
      <c r="Y28" s="22">
        <v>402.7391837511636</v>
      </c>
      <c r="Z28" s="22">
        <v>757.0824427474829</v>
      </c>
      <c r="AA28" s="22">
        <v>469.51254269964693</v>
      </c>
      <c r="AC28" s="22">
        <v>-0.40915383068000033</v>
      </c>
      <c r="AD28" s="22">
        <v>80.65771263813433</v>
      </c>
      <c r="AE28" s="22">
        <v>22.171443360282808</v>
      </c>
      <c r="AF28" s="22">
        <v>70.69301560511423</v>
      </c>
      <c r="AG28" s="22">
        <v>92.3437850275879</v>
      </c>
      <c r="AH28" s="22">
        <v>2.190953166358982</v>
      </c>
      <c r="AI28" s="22">
        <v>58.27049797968628</v>
      </c>
      <c r="AJ28" s="22">
        <v>169.61392890856473</v>
      </c>
      <c r="AK28" s="22">
        <v>181.5416893683921</v>
      </c>
      <c r="AL28" s="22">
        <v>256.2191131032949</v>
      </c>
      <c r="AM28" s="22">
        <v>122.75504338035711</v>
      </c>
      <c r="AO28" s="22">
        <v>-0.40915383068000033</v>
      </c>
      <c r="AP28" s="22">
        <v>69.24583586671508</v>
      </c>
      <c r="AQ28" s="22">
        <v>22.171443360282808</v>
      </c>
      <c r="AR28" s="22">
        <v>47.82260705430772</v>
      </c>
      <c r="AS28" s="22">
        <v>92.3437850275879</v>
      </c>
      <c r="AT28" s="22">
        <v>0</v>
      </c>
      <c r="AU28" s="22">
        <v>0</v>
      </c>
      <c r="AV28" s="22">
        <v>0</v>
      </c>
      <c r="AW28" s="22">
        <v>33.57763529142209</v>
      </c>
      <c r="AX28" s="22">
        <v>189.82851662659223</v>
      </c>
      <c r="AY28" s="22">
        <v>122.75504338035711</v>
      </c>
      <c r="BA28" s="22">
        <v>0</v>
      </c>
      <c r="BB28" s="22">
        <v>11.411876771419248</v>
      </c>
      <c r="BC28" s="22">
        <v>0</v>
      </c>
      <c r="BD28" s="22">
        <v>22.870408550806513</v>
      </c>
      <c r="BE28" s="22">
        <v>0</v>
      </c>
      <c r="BF28" s="22">
        <v>0</v>
      </c>
      <c r="BG28" s="22">
        <v>0</v>
      </c>
      <c r="BH28" s="22">
        <v>0</v>
      </c>
      <c r="BI28" s="22">
        <v>147.96405407697</v>
      </c>
      <c r="BJ28" s="22">
        <v>66.39059647670264</v>
      </c>
      <c r="BK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2.190953166358982</v>
      </c>
      <c r="BS28" s="22">
        <v>58.27049797968628</v>
      </c>
      <c r="BT28" s="22">
        <v>169.61392890856473</v>
      </c>
      <c r="BU28" s="22">
        <v>0</v>
      </c>
      <c r="BV28" s="22">
        <v>0</v>
      </c>
      <c r="BW28" s="22">
        <v>0</v>
      </c>
    </row>
    <row r="29" spans="1:75" ht="12">
      <c r="A29" s="36" t="s">
        <v>7</v>
      </c>
      <c r="B29" s="36">
        <v>199</v>
      </c>
      <c r="C29" s="21" t="s">
        <v>30</v>
      </c>
      <c r="D29" s="36" t="s">
        <v>568</v>
      </c>
      <c r="E29" s="36">
        <v>0</v>
      </c>
      <c r="F29" s="36">
        <f t="shared" si="0"/>
        <v>1990</v>
      </c>
      <c r="H29" s="22">
        <f t="shared" si="1"/>
        <v>2366.1219638491307</v>
      </c>
      <c r="I29" s="22">
        <f t="shared" si="2"/>
        <v>2945.1888080852086</v>
      </c>
      <c r="J29" s="22">
        <f t="shared" si="3"/>
        <v>579.0668442360777</v>
      </c>
      <c r="L29" s="22">
        <f t="shared" si="4"/>
        <v>439.09593525373464</v>
      </c>
      <c r="M29" s="22">
        <f t="shared" si="5"/>
        <v>8.45073859112828</v>
      </c>
      <c r="N29" s="22">
        <f t="shared" si="6"/>
        <v>131.52017039121475</v>
      </c>
      <c r="O29" s="22">
        <f t="shared" si="7"/>
        <v>0</v>
      </c>
      <c r="Q29" s="22">
        <v>92.92257688023534</v>
      </c>
      <c r="R29" s="22">
        <v>165.83494311297656</v>
      </c>
      <c r="S29" s="22">
        <v>365.208784984396</v>
      </c>
      <c r="T29" s="22">
        <v>46.105653279663315</v>
      </c>
      <c r="U29" s="22">
        <v>151.12199162977217</v>
      </c>
      <c r="V29" s="22">
        <v>10.23586394919873</v>
      </c>
      <c r="W29" s="22">
        <v>31.190155308475678</v>
      </c>
      <c r="X29" s="22">
        <v>195.80574067861477</v>
      </c>
      <c r="Y29" s="22">
        <v>400.1352666148414</v>
      </c>
      <c r="Z29" s="22">
        <v>449.4450530128352</v>
      </c>
      <c r="AA29" s="22">
        <v>458.1159343981215</v>
      </c>
      <c r="AC29" s="22">
        <v>-7.701719165741187</v>
      </c>
      <c r="AD29" s="22">
        <v>94.48074100546451</v>
      </c>
      <c r="AE29" s="22">
        <v>10.677711563487806</v>
      </c>
      <c r="AF29" s="22">
        <v>6.794739687508154</v>
      </c>
      <c r="AG29" s="22">
        <v>70.1812766209668</v>
      </c>
      <c r="AH29" s="22">
        <v>1.5093232923806317</v>
      </c>
      <c r="AI29" s="22">
        <v>13.482193650201921</v>
      </c>
      <c r="AJ29" s="22">
        <v>116.52865344863218</v>
      </c>
      <c r="AK29" s="22">
        <v>38.38958030486126</v>
      </c>
      <c r="AL29" s="22">
        <v>114.94896769688573</v>
      </c>
      <c r="AM29" s="22">
        <v>119.77537613142985</v>
      </c>
      <c r="AO29" s="22">
        <v>-7.701719165741187</v>
      </c>
      <c r="AP29" s="22">
        <v>94.09287108947758</v>
      </c>
      <c r="AQ29" s="22">
        <v>10.677711563487806</v>
      </c>
      <c r="AR29" s="22">
        <v>6.0174141326612345</v>
      </c>
      <c r="AS29" s="22">
        <v>70.1812766209668</v>
      </c>
      <c r="AT29" s="22">
        <v>0</v>
      </c>
      <c r="AU29" s="22">
        <v>0</v>
      </c>
      <c r="AV29" s="22">
        <v>0</v>
      </c>
      <c r="AW29" s="22">
        <v>33.36053851152065</v>
      </c>
      <c r="AX29" s="22">
        <v>112.6924663699319</v>
      </c>
      <c r="AY29" s="22">
        <v>119.77537613142985</v>
      </c>
      <c r="BA29" s="22">
        <v>0</v>
      </c>
      <c r="BB29" s="22">
        <v>0.38786991598693243</v>
      </c>
      <c r="BC29" s="22">
        <v>0</v>
      </c>
      <c r="BD29" s="22">
        <v>0.7773255548469199</v>
      </c>
      <c r="BE29" s="22">
        <v>0</v>
      </c>
      <c r="BF29" s="22">
        <v>0</v>
      </c>
      <c r="BG29" s="22">
        <v>0</v>
      </c>
      <c r="BH29" s="22">
        <v>0</v>
      </c>
      <c r="BI29" s="22">
        <v>5.029041793340609</v>
      </c>
      <c r="BJ29" s="22">
        <v>2.2565013269538183</v>
      </c>
      <c r="BK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1.5093232923806317</v>
      </c>
      <c r="BS29" s="22">
        <v>13.482193650201921</v>
      </c>
      <c r="BT29" s="22">
        <v>116.52865344863218</v>
      </c>
      <c r="BU29" s="22">
        <v>0</v>
      </c>
      <c r="BV29" s="22">
        <v>0</v>
      </c>
      <c r="BW29" s="22">
        <v>0</v>
      </c>
    </row>
    <row r="30" spans="1:75" ht="12">
      <c r="A30" s="36" t="s">
        <v>9</v>
      </c>
      <c r="B30" s="36">
        <v>201</v>
      </c>
      <c r="C30" s="36" t="s">
        <v>31</v>
      </c>
      <c r="D30" s="36" t="s">
        <v>31</v>
      </c>
      <c r="E30" s="36">
        <v>1</v>
      </c>
      <c r="F30" s="36">
        <f t="shared" si="0"/>
        <v>2011</v>
      </c>
      <c r="H30" s="22">
        <f t="shared" si="1"/>
        <v>19068.214409227403</v>
      </c>
      <c r="I30" s="22">
        <f t="shared" si="2"/>
        <v>25491.494082936468</v>
      </c>
      <c r="J30" s="22">
        <f t="shared" si="3"/>
        <v>6423.279673709065</v>
      </c>
      <c r="L30" s="22">
        <f t="shared" si="4"/>
        <v>2497.334279906415</v>
      </c>
      <c r="M30" s="22">
        <f t="shared" si="5"/>
        <v>2358.0941552368636</v>
      </c>
      <c r="N30" s="22">
        <f t="shared" si="6"/>
        <v>1567.8512385657864</v>
      </c>
      <c r="O30" s="22">
        <f t="shared" si="7"/>
        <v>0</v>
      </c>
      <c r="Q30" s="22">
        <v>20.978691197086054</v>
      </c>
      <c r="R30" s="22">
        <v>1101.1768465058617</v>
      </c>
      <c r="S30" s="22">
        <v>935.2045918489663</v>
      </c>
      <c r="T30" s="22">
        <v>3838.8485644938164</v>
      </c>
      <c r="U30" s="22">
        <v>459.0230661738366</v>
      </c>
      <c r="V30" s="22">
        <v>302.56497783230384</v>
      </c>
      <c r="W30" s="22">
        <v>1054.8731862290658</v>
      </c>
      <c r="X30" s="22">
        <v>1872.0618084020439</v>
      </c>
      <c r="Y30" s="22">
        <v>3321.4716719923617</v>
      </c>
      <c r="Z30" s="22">
        <v>3209.897892944011</v>
      </c>
      <c r="AA30" s="22">
        <v>2952.113111608047</v>
      </c>
      <c r="AC30" s="22">
        <v>-2.8251143718826817</v>
      </c>
      <c r="AD30" s="22">
        <v>657.8258562656029</v>
      </c>
      <c r="AE30" s="22">
        <v>129.09658366319914</v>
      </c>
      <c r="AF30" s="22">
        <v>167.35407331865858</v>
      </c>
      <c r="AG30" s="22">
        <v>88.47857601417864</v>
      </c>
      <c r="AH30" s="22">
        <v>41.26730212414053</v>
      </c>
      <c r="AI30" s="22">
        <v>363.98659025901793</v>
      </c>
      <c r="AJ30" s="22">
        <v>1162.597346182628</v>
      </c>
      <c r="AK30" s="22">
        <v>2150.4282052355584</v>
      </c>
      <c r="AL30" s="22">
        <v>1274.0801774910324</v>
      </c>
      <c r="AM30" s="22">
        <v>390.99007752693177</v>
      </c>
      <c r="AO30" s="22">
        <v>-2.8251143718826817</v>
      </c>
      <c r="AP30" s="22">
        <v>549.5946322112703</v>
      </c>
      <c r="AQ30" s="22">
        <v>129.09658366319914</v>
      </c>
      <c r="AR30" s="22">
        <v>-49.550854911531125</v>
      </c>
      <c r="AS30" s="22">
        <v>88.47857601417864</v>
      </c>
      <c r="AT30" s="22">
        <v>0</v>
      </c>
      <c r="AU30" s="22">
        <v>0</v>
      </c>
      <c r="AV30" s="22">
        <v>0</v>
      </c>
      <c r="AW30" s="22">
        <v>747.1243482486525</v>
      </c>
      <c r="AX30" s="22">
        <v>644.4260315255965</v>
      </c>
      <c r="AY30" s="22">
        <v>390.99007752693177</v>
      </c>
      <c r="BA30" s="22">
        <v>0</v>
      </c>
      <c r="BB30" s="22">
        <v>108.23122405433247</v>
      </c>
      <c r="BC30" s="22">
        <v>0</v>
      </c>
      <c r="BD30" s="22">
        <v>216.9049282301897</v>
      </c>
      <c r="BE30" s="22">
        <v>0</v>
      </c>
      <c r="BF30" s="22">
        <v>0</v>
      </c>
      <c r="BG30" s="22">
        <v>0</v>
      </c>
      <c r="BH30" s="22">
        <v>0</v>
      </c>
      <c r="BI30" s="22">
        <v>1403.3038569869057</v>
      </c>
      <c r="BJ30" s="22">
        <v>629.6541459654358</v>
      </c>
      <c r="BK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41.26730212414053</v>
      </c>
      <c r="BS30" s="22">
        <v>363.98659025901793</v>
      </c>
      <c r="BT30" s="22">
        <v>1162.597346182628</v>
      </c>
      <c r="BU30" s="22">
        <v>0</v>
      </c>
      <c r="BV30" s="22">
        <v>0</v>
      </c>
      <c r="BW30" s="22">
        <v>0</v>
      </c>
    </row>
    <row r="31" spans="1:75" ht="12">
      <c r="A31" s="36" t="s">
        <v>9</v>
      </c>
      <c r="B31" s="36">
        <v>202</v>
      </c>
      <c r="C31" s="36" t="s">
        <v>32</v>
      </c>
      <c r="D31" s="36" t="s">
        <v>32</v>
      </c>
      <c r="E31" s="36">
        <v>1</v>
      </c>
      <c r="F31" s="36">
        <f t="shared" si="0"/>
        <v>2021</v>
      </c>
      <c r="H31" s="22">
        <f t="shared" si="1"/>
        <v>8653.919395227027</v>
      </c>
      <c r="I31" s="22">
        <f t="shared" si="2"/>
        <v>11277.131243658749</v>
      </c>
      <c r="J31" s="22">
        <f t="shared" si="3"/>
        <v>2623.211848431721</v>
      </c>
      <c r="L31" s="22">
        <f t="shared" si="4"/>
        <v>1317.5884322663228</v>
      </c>
      <c r="M31" s="22">
        <f t="shared" si="5"/>
        <v>420.08505005732763</v>
      </c>
      <c r="N31" s="22">
        <f t="shared" si="6"/>
        <v>885.5383661080707</v>
      </c>
      <c r="O31" s="22">
        <f t="shared" si="7"/>
        <v>0</v>
      </c>
      <c r="Q31" s="22">
        <v>21.516606355985704</v>
      </c>
      <c r="R31" s="22">
        <v>1146.0875884810011</v>
      </c>
      <c r="S31" s="22">
        <v>493.4208276012949</v>
      </c>
      <c r="T31" s="22">
        <v>1216.0220995654256</v>
      </c>
      <c r="U31" s="22">
        <v>88.59820211075883</v>
      </c>
      <c r="V31" s="22">
        <v>142.77664616584613</v>
      </c>
      <c r="W31" s="22">
        <v>632.8028011534861</v>
      </c>
      <c r="X31" s="22">
        <v>1238.3047139264581</v>
      </c>
      <c r="Y31" s="22">
        <v>1215.194102808161</v>
      </c>
      <c r="Z31" s="22">
        <v>1170.0213625831957</v>
      </c>
      <c r="AA31" s="22">
        <v>1289.1744444754136</v>
      </c>
      <c r="AC31" s="22">
        <v>-2.8975532019309567</v>
      </c>
      <c r="AD31" s="22">
        <v>591.2904321519262</v>
      </c>
      <c r="AE31" s="22">
        <v>68.11230794500075</v>
      </c>
      <c r="AF31" s="22">
        <v>22.944650396226244</v>
      </c>
      <c r="AG31" s="22">
        <v>17.077666326266083</v>
      </c>
      <c r="AH31" s="22">
        <v>17.12736932406986</v>
      </c>
      <c r="AI31" s="22">
        <v>192.0434898231505</v>
      </c>
      <c r="AJ31" s="22">
        <v>676.3675069608503</v>
      </c>
      <c r="AK31" s="22">
        <v>523.335995392869</v>
      </c>
      <c r="AL31" s="22">
        <v>347.0663847671593</v>
      </c>
      <c r="AM31" s="22">
        <v>170.74359854613343</v>
      </c>
      <c r="AO31" s="22">
        <v>-2.8975532019309567</v>
      </c>
      <c r="AP31" s="22">
        <v>572.0094721132194</v>
      </c>
      <c r="AQ31" s="22">
        <v>68.11230794500075</v>
      </c>
      <c r="AR31" s="22">
        <v>-15.696095746545021</v>
      </c>
      <c r="AS31" s="22">
        <v>17.077666326266083</v>
      </c>
      <c r="AT31" s="22">
        <v>0</v>
      </c>
      <c r="AU31" s="22">
        <v>0</v>
      </c>
      <c r="AV31" s="22">
        <v>0</v>
      </c>
      <c r="AW31" s="22">
        <v>273.3430213214961</v>
      </c>
      <c r="AX31" s="22">
        <v>234.89601496268267</v>
      </c>
      <c r="AY31" s="22">
        <v>170.74359854613343</v>
      </c>
      <c r="BA31" s="22">
        <v>0</v>
      </c>
      <c r="BB31" s="22">
        <v>19.280960038706823</v>
      </c>
      <c r="BC31" s="22">
        <v>0</v>
      </c>
      <c r="BD31" s="22">
        <v>38.64074614277126</v>
      </c>
      <c r="BE31" s="22">
        <v>0</v>
      </c>
      <c r="BF31" s="22">
        <v>0</v>
      </c>
      <c r="BG31" s="22">
        <v>0</v>
      </c>
      <c r="BH31" s="22">
        <v>0</v>
      </c>
      <c r="BI31" s="22">
        <v>249.99297407137288</v>
      </c>
      <c r="BJ31" s="22">
        <v>112.17036980447662</v>
      </c>
      <c r="BK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17.12736932406986</v>
      </c>
      <c r="BS31" s="22">
        <v>192.0434898231505</v>
      </c>
      <c r="BT31" s="22">
        <v>676.3675069608503</v>
      </c>
      <c r="BU31" s="22">
        <v>0</v>
      </c>
      <c r="BV31" s="22">
        <v>0</v>
      </c>
      <c r="BW31" s="22">
        <v>0</v>
      </c>
    </row>
    <row r="32" spans="1:75" ht="12">
      <c r="A32" s="36" t="s">
        <v>9</v>
      </c>
      <c r="B32" s="36">
        <v>203</v>
      </c>
      <c r="C32" s="36" t="s">
        <v>33</v>
      </c>
      <c r="D32" s="36" t="s">
        <v>33</v>
      </c>
      <c r="E32" s="36">
        <v>1</v>
      </c>
      <c r="F32" s="36">
        <f t="shared" si="0"/>
        <v>2031</v>
      </c>
      <c r="H32" s="22">
        <f t="shared" si="1"/>
        <v>1536.7095280658414</v>
      </c>
      <c r="I32" s="22">
        <f t="shared" si="2"/>
        <v>1937.0744423923225</v>
      </c>
      <c r="J32" s="22">
        <f t="shared" si="3"/>
        <v>400.3649143264812</v>
      </c>
      <c r="L32" s="22">
        <f t="shared" si="4"/>
        <v>214.8301588490731</v>
      </c>
      <c r="M32" s="22">
        <f t="shared" si="5"/>
        <v>39.99634127733323</v>
      </c>
      <c r="N32" s="22">
        <f t="shared" si="6"/>
        <v>145.5384142000749</v>
      </c>
      <c r="O32" s="22">
        <f t="shared" si="7"/>
        <v>0</v>
      </c>
      <c r="Q32" s="22">
        <v>5.558456641962971</v>
      </c>
      <c r="R32" s="22">
        <v>101.0491694440671</v>
      </c>
      <c r="S32" s="22">
        <v>54.1870417908398</v>
      </c>
      <c r="T32" s="22">
        <v>178.7509517382392</v>
      </c>
      <c r="U32" s="22">
        <v>44.720997255906845</v>
      </c>
      <c r="V32" s="22">
        <v>32.200690411871655</v>
      </c>
      <c r="W32" s="22">
        <v>76.2996678902767</v>
      </c>
      <c r="X32" s="22">
        <v>253.14878354750985</v>
      </c>
      <c r="Y32" s="22">
        <v>166.0294268371615</v>
      </c>
      <c r="Z32" s="22">
        <v>457.56192572449936</v>
      </c>
      <c r="AA32" s="22">
        <v>167.20241678350624</v>
      </c>
      <c r="AC32" s="22">
        <v>-0.7485345771654969</v>
      </c>
      <c r="AD32" s="22">
        <v>52.26913198863136</v>
      </c>
      <c r="AE32" s="22">
        <v>7.480033818249426</v>
      </c>
      <c r="AF32" s="22">
        <v>1.371718844857797</v>
      </c>
      <c r="AG32" s="22">
        <v>8.620155383734309</v>
      </c>
      <c r="AH32" s="22">
        <v>3.4011966069599047</v>
      </c>
      <c r="AI32" s="22">
        <v>20.388576788766866</v>
      </c>
      <c r="AJ32" s="22">
        <v>121.74864080434813</v>
      </c>
      <c r="AK32" s="22">
        <v>61.14814193411277</v>
      </c>
      <c r="AL32" s="22">
        <v>102.54087270465955</v>
      </c>
      <c r="AM32" s="22">
        <v>22.144980029326618</v>
      </c>
      <c r="AO32" s="22">
        <v>-0.7485345771654969</v>
      </c>
      <c r="AP32" s="22">
        <v>50.433389779387056</v>
      </c>
      <c r="AQ32" s="22">
        <v>7.480033818249426</v>
      </c>
      <c r="AR32" s="22">
        <v>-2.3072706115062642</v>
      </c>
      <c r="AS32" s="22">
        <v>8.620155383734309</v>
      </c>
      <c r="AT32" s="22">
        <v>0</v>
      </c>
      <c r="AU32" s="22">
        <v>0</v>
      </c>
      <c r="AV32" s="22">
        <v>0</v>
      </c>
      <c r="AW32" s="22">
        <v>37.34628488985556</v>
      </c>
      <c r="AX32" s="22">
        <v>91.86112013719189</v>
      </c>
      <c r="AY32" s="22">
        <v>22.144980029326618</v>
      </c>
      <c r="BA32" s="22">
        <v>0</v>
      </c>
      <c r="BB32" s="22">
        <v>1.8357422092443034</v>
      </c>
      <c r="BC32" s="22">
        <v>0</v>
      </c>
      <c r="BD32" s="22">
        <v>3.6789894563640613</v>
      </c>
      <c r="BE32" s="22">
        <v>0</v>
      </c>
      <c r="BF32" s="22">
        <v>0</v>
      </c>
      <c r="BG32" s="22">
        <v>0</v>
      </c>
      <c r="BH32" s="22">
        <v>0</v>
      </c>
      <c r="BI32" s="22">
        <v>23.801857044257215</v>
      </c>
      <c r="BJ32" s="22">
        <v>10.679752567467654</v>
      </c>
      <c r="BK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3.4011966069599047</v>
      </c>
      <c r="BS32" s="22">
        <v>20.388576788766866</v>
      </c>
      <c r="BT32" s="22">
        <v>121.74864080434813</v>
      </c>
      <c r="BU32" s="22">
        <v>0</v>
      </c>
      <c r="BV32" s="22">
        <v>0</v>
      </c>
      <c r="BW32" s="22">
        <v>0</v>
      </c>
    </row>
    <row r="33" spans="1:75" ht="12">
      <c r="A33" s="36" t="s">
        <v>9</v>
      </c>
      <c r="B33" s="36">
        <v>204</v>
      </c>
      <c r="C33" s="36" t="s">
        <v>34</v>
      </c>
      <c r="D33" s="36" t="s">
        <v>34</v>
      </c>
      <c r="E33" s="36">
        <v>1</v>
      </c>
      <c r="F33" s="36">
        <f t="shared" si="0"/>
        <v>2041</v>
      </c>
      <c r="H33" s="22">
        <f t="shared" si="1"/>
        <v>47522.883922328605</v>
      </c>
      <c r="I33" s="22">
        <f t="shared" si="2"/>
        <v>69308.09971812755</v>
      </c>
      <c r="J33" s="22">
        <f t="shared" si="3"/>
        <v>21785.215795798933</v>
      </c>
      <c r="L33" s="22">
        <f t="shared" si="4"/>
        <v>6649.650875062158</v>
      </c>
      <c r="M33" s="22">
        <f t="shared" si="5"/>
        <v>6824.012252225843</v>
      </c>
      <c r="N33" s="22">
        <f t="shared" si="6"/>
        <v>8311.552668510933</v>
      </c>
      <c r="O33" s="22">
        <f t="shared" si="7"/>
        <v>0</v>
      </c>
      <c r="Q33" s="22">
        <v>48.95027945986748</v>
      </c>
      <c r="R33" s="22">
        <v>4238.883107961377</v>
      </c>
      <c r="S33" s="22">
        <v>4418.475137086006</v>
      </c>
      <c r="T33" s="22">
        <v>5677.920856416077</v>
      </c>
      <c r="U33" s="22">
        <v>1594.7676379936602</v>
      </c>
      <c r="V33" s="22">
        <v>1476.3712773744944</v>
      </c>
      <c r="W33" s="22">
        <v>3866.455392693782</v>
      </c>
      <c r="X33" s="22">
        <v>6779.253612553756</v>
      </c>
      <c r="Y33" s="22">
        <v>6727.7243279015665</v>
      </c>
      <c r="Z33" s="22">
        <v>7348.152021794797</v>
      </c>
      <c r="AA33" s="22">
        <v>5345.930271093228</v>
      </c>
      <c r="AC33" s="22">
        <v>-6.591933534392926</v>
      </c>
      <c r="AD33" s="22">
        <v>2428.8228746718987</v>
      </c>
      <c r="AE33" s="22">
        <v>609.9307575798441</v>
      </c>
      <c r="AF33" s="22">
        <v>554.4050222637547</v>
      </c>
      <c r="AG33" s="22">
        <v>307.39799387278975</v>
      </c>
      <c r="AH33" s="22">
        <v>231.7141279422815</v>
      </c>
      <c r="AI33" s="22">
        <v>1535.209469939453</v>
      </c>
      <c r="AJ33" s="22">
        <v>6544.6290706291975</v>
      </c>
      <c r="AK33" s="22">
        <v>5574.2946918213265</v>
      </c>
      <c r="AL33" s="22">
        <v>3297.3665919101622</v>
      </c>
      <c r="AM33" s="22">
        <v>708.0371287026179</v>
      </c>
      <c r="AO33" s="22">
        <v>-6.591933534392926</v>
      </c>
      <c r="AP33" s="22">
        <v>2115.6160430532614</v>
      </c>
      <c r="AQ33" s="22">
        <v>609.9307575798441</v>
      </c>
      <c r="AR33" s="22">
        <v>-73.28911985683585</v>
      </c>
      <c r="AS33" s="22">
        <v>307.39799387278975</v>
      </c>
      <c r="AT33" s="22">
        <v>0</v>
      </c>
      <c r="AU33" s="22">
        <v>0</v>
      </c>
      <c r="AV33" s="22">
        <v>0</v>
      </c>
      <c r="AW33" s="22">
        <v>1513.3191398453152</v>
      </c>
      <c r="AX33" s="22">
        <v>1475.2308653995576</v>
      </c>
      <c r="AY33" s="22">
        <v>708.0371287026179</v>
      </c>
      <c r="BA33" s="22">
        <v>0</v>
      </c>
      <c r="BB33" s="22">
        <v>313.20683161863735</v>
      </c>
      <c r="BC33" s="22">
        <v>0</v>
      </c>
      <c r="BD33" s="22">
        <v>627.6941421205906</v>
      </c>
      <c r="BE33" s="22">
        <v>0</v>
      </c>
      <c r="BF33" s="22">
        <v>0</v>
      </c>
      <c r="BG33" s="22">
        <v>0</v>
      </c>
      <c r="BH33" s="22">
        <v>0</v>
      </c>
      <c r="BI33" s="22">
        <v>4060.9755519760115</v>
      </c>
      <c r="BJ33" s="22">
        <v>1822.1357265106046</v>
      </c>
      <c r="BK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231.7141279422815</v>
      </c>
      <c r="BS33" s="22">
        <v>1535.209469939453</v>
      </c>
      <c r="BT33" s="22">
        <v>6544.6290706291975</v>
      </c>
      <c r="BU33" s="22">
        <v>0</v>
      </c>
      <c r="BV33" s="22">
        <v>0</v>
      </c>
      <c r="BW33" s="22">
        <v>0</v>
      </c>
    </row>
    <row r="34" spans="1:75" ht="12">
      <c r="A34" s="36" t="s">
        <v>9</v>
      </c>
      <c r="B34" s="36">
        <v>205</v>
      </c>
      <c r="C34" s="36" t="s">
        <v>35</v>
      </c>
      <c r="D34" s="36" t="s">
        <v>35</v>
      </c>
      <c r="E34" s="36">
        <v>1</v>
      </c>
      <c r="F34" s="36">
        <f t="shared" si="0"/>
        <v>2051</v>
      </c>
      <c r="H34" s="22">
        <f t="shared" si="1"/>
        <v>13444.945947175573</v>
      </c>
      <c r="I34" s="22">
        <f t="shared" si="2"/>
        <v>17602.214216176006</v>
      </c>
      <c r="J34" s="22">
        <f t="shared" si="3"/>
        <v>4157.268269000431</v>
      </c>
      <c r="L34" s="22">
        <f t="shared" si="4"/>
        <v>1722.032084758277</v>
      </c>
      <c r="M34" s="22">
        <f t="shared" si="5"/>
        <v>537.7989109347816</v>
      </c>
      <c r="N34" s="22">
        <f t="shared" si="6"/>
        <v>1897.4372733073722</v>
      </c>
      <c r="O34" s="22">
        <f t="shared" si="7"/>
        <v>0</v>
      </c>
      <c r="Q34" s="22">
        <v>21.87521646191879</v>
      </c>
      <c r="R34" s="22">
        <v>994.9456683723539</v>
      </c>
      <c r="S34" s="22">
        <v>671.9193182064143</v>
      </c>
      <c r="T34" s="22">
        <v>1611.3367043711473</v>
      </c>
      <c r="U34" s="22">
        <v>301.23388717658014</v>
      </c>
      <c r="V34" s="22">
        <v>343.2715109944812</v>
      </c>
      <c r="W34" s="22">
        <v>1617.4318486899144</v>
      </c>
      <c r="X34" s="22">
        <v>2118.129507095077</v>
      </c>
      <c r="Y34" s="22">
        <v>2157.4994136339656</v>
      </c>
      <c r="Z34" s="22">
        <v>1980.679020944408</v>
      </c>
      <c r="AA34" s="22">
        <v>1626.623851229312</v>
      </c>
      <c r="AC34" s="22">
        <v>-2.9458457552964714</v>
      </c>
      <c r="AD34" s="22">
        <v>521.258676549073</v>
      </c>
      <c r="AE34" s="22">
        <v>92.752419346293</v>
      </c>
      <c r="AF34" s="22">
        <v>28.669724411631808</v>
      </c>
      <c r="AG34" s="22">
        <v>58.06406550930471</v>
      </c>
      <c r="AH34" s="22">
        <v>46.261190460641</v>
      </c>
      <c r="AI34" s="22">
        <v>551.4456855601825</v>
      </c>
      <c r="AJ34" s="22">
        <v>1299.7303972865486</v>
      </c>
      <c r="AK34" s="22">
        <v>805.3476468924935</v>
      </c>
      <c r="AL34" s="22">
        <v>541.2475142622391</v>
      </c>
      <c r="AM34" s="22">
        <v>215.4367944773202</v>
      </c>
      <c r="AO34" s="22">
        <v>-2.9458457552964714</v>
      </c>
      <c r="AP34" s="22">
        <v>496.57491475088835</v>
      </c>
      <c r="AQ34" s="22">
        <v>92.752419346293</v>
      </c>
      <c r="AR34" s="22">
        <v>-20.798713445068497</v>
      </c>
      <c r="AS34" s="22">
        <v>58.06406550930471</v>
      </c>
      <c r="AT34" s="22">
        <v>0</v>
      </c>
      <c r="AU34" s="22">
        <v>0</v>
      </c>
      <c r="AV34" s="22">
        <v>0</v>
      </c>
      <c r="AW34" s="22">
        <v>485.30305311658054</v>
      </c>
      <c r="AX34" s="22">
        <v>397.6453967582553</v>
      </c>
      <c r="AY34" s="22">
        <v>215.4367944773202</v>
      </c>
      <c r="BA34" s="22">
        <v>0</v>
      </c>
      <c r="BB34" s="22">
        <v>24.683761798184708</v>
      </c>
      <c r="BC34" s="22">
        <v>0</v>
      </c>
      <c r="BD34" s="22">
        <v>49.468437856700305</v>
      </c>
      <c r="BE34" s="22">
        <v>0</v>
      </c>
      <c r="BF34" s="22">
        <v>0</v>
      </c>
      <c r="BG34" s="22">
        <v>0</v>
      </c>
      <c r="BH34" s="22">
        <v>0</v>
      </c>
      <c r="BI34" s="22">
        <v>320.04459377591286</v>
      </c>
      <c r="BJ34" s="22">
        <v>143.60211750398372</v>
      </c>
      <c r="BK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46.261190460641</v>
      </c>
      <c r="BS34" s="22">
        <v>551.4456855601825</v>
      </c>
      <c r="BT34" s="22">
        <v>1299.7303972865486</v>
      </c>
      <c r="BU34" s="22">
        <v>0</v>
      </c>
      <c r="BV34" s="22">
        <v>0</v>
      </c>
      <c r="BW34" s="22">
        <v>0</v>
      </c>
    </row>
    <row r="35" spans="1:75" ht="12">
      <c r="A35" s="36" t="s">
        <v>9</v>
      </c>
      <c r="B35" s="36">
        <v>206</v>
      </c>
      <c r="C35" s="36" t="s">
        <v>36</v>
      </c>
      <c r="D35" s="36" t="s">
        <v>36</v>
      </c>
      <c r="E35" s="36">
        <v>1</v>
      </c>
      <c r="F35" s="36">
        <f t="shared" si="0"/>
        <v>2061</v>
      </c>
      <c r="H35" s="22">
        <f t="shared" si="1"/>
        <v>5879.072610563202</v>
      </c>
      <c r="I35" s="22">
        <f t="shared" si="2"/>
        <v>7305.700527177058</v>
      </c>
      <c r="J35" s="22">
        <f t="shared" si="3"/>
        <v>1426.6279166138554</v>
      </c>
      <c r="L35" s="22">
        <f t="shared" si="4"/>
        <v>628.0804063431253</v>
      </c>
      <c r="M35" s="22">
        <f t="shared" si="5"/>
        <v>509.742255436744</v>
      </c>
      <c r="N35" s="22">
        <f t="shared" si="6"/>
        <v>288.80525483398606</v>
      </c>
      <c r="O35" s="22">
        <f t="shared" si="7"/>
        <v>0</v>
      </c>
      <c r="Q35" s="22">
        <v>8.60664254239428</v>
      </c>
      <c r="R35" s="22">
        <v>147.68724764902115</v>
      </c>
      <c r="S35" s="22">
        <v>179.77347982372746</v>
      </c>
      <c r="T35" s="22">
        <v>1515.0861918967103</v>
      </c>
      <c r="U35" s="22">
        <v>48.096166860126225</v>
      </c>
      <c r="V35" s="22">
        <v>147.6371277374494</v>
      </c>
      <c r="W35" s="22">
        <v>279.7654489310146</v>
      </c>
      <c r="X35" s="22">
        <v>638.182772509632</v>
      </c>
      <c r="Y35" s="22">
        <v>984.6958027842293</v>
      </c>
      <c r="Z35" s="22">
        <v>936.0170900665559</v>
      </c>
      <c r="AA35" s="22">
        <v>993.5246397623413</v>
      </c>
      <c r="AC35" s="22">
        <v>-1.1590212807723825</v>
      </c>
      <c r="AD35" s="22">
        <v>97.10636325096486</v>
      </c>
      <c r="AE35" s="22">
        <v>24.81611219701576</v>
      </c>
      <c r="AF35" s="22">
        <v>27.331361345540458</v>
      </c>
      <c r="AG35" s="22">
        <v>9.270733148544446</v>
      </c>
      <c r="AH35" s="22">
        <v>21.149465372262082</v>
      </c>
      <c r="AI35" s="22">
        <v>101.39010994667564</v>
      </c>
      <c r="AJ35" s="22">
        <v>166.26567951504836</v>
      </c>
      <c r="AK35" s="22">
        <v>524.8433074621825</v>
      </c>
      <c r="AL35" s="22">
        <v>324.0272907636776</v>
      </c>
      <c r="AM35" s="22">
        <v>131.5865148927161</v>
      </c>
      <c r="AO35" s="22">
        <v>-1.1590212807723825</v>
      </c>
      <c r="AP35" s="22">
        <v>73.71033890833493</v>
      </c>
      <c r="AQ35" s="22">
        <v>24.81611219701576</v>
      </c>
      <c r="AR35" s="22">
        <v>-19.556336961949732</v>
      </c>
      <c r="AS35" s="22">
        <v>9.270733148544446</v>
      </c>
      <c r="AT35" s="22">
        <v>0</v>
      </c>
      <c r="AU35" s="22">
        <v>0</v>
      </c>
      <c r="AV35" s="22">
        <v>0</v>
      </c>
      <c r="AW35" s="22">
        <v>221.49525346909022</v>
      </c>
      <c r="AX35" s="22">
        <v>187.916811970146</v>
      </c>
      <c r="AY35" s="22">
        <v>131.5865148927161</v>
      </c>
      <c r="BA35" s="22">
        <v>0</v>
      </c>
      <c r="BB35" s="22">
        <v>23.39602434262993</v>
      </c>
      <c r="BC35" s="22">
        <v>0</v>
      </c>
      <c r="BD35" s="22">
        <v>46.88769830749019</v>
      </c>
      <c r="BE35" s="22">
        <v>0</v>
      </c>
      <c r="BF35" s="22">
        <v>0</v>
      </c>
      <c r="BG35" s="22">
        <v>0</v>
      </c>
      <c r="BH35" s="22">
        <v>0</v>
      </c>
      <c r="BI35" s="22">
        <v>303.34805399309226</v>
      </c>
      <c r="BJ35" s="22">
        <v>136.11047879353163</v>
      </c>
      <c r="BK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21.149465372262082</v>
      </c>
      <c r="BS35" s="22">
        <v>101.39010994667564</v>
      </c>
      <c r="BT35" s="22">
        <v>166.26567951504836</v>
      </c>
      <c r="BU35" s="22">
        <v>0</v>
      </c>
      <c r="BV35" s="22">
        <v>0</v>
      </c>
      <c r="BW35" s="22">
        <v>0</v>
      </c>
    </row>
    <row r="36" spans="1:75" ht="12">
      <c r="A36" s="36" t="s">
        <v>9</v>
      </c>
      <c r="B36" s="36">
        <v>207</v>
      </c>
      <c r="C36" s="36" t="s">
        <v>37</v>
      </c>
      <c r="D36" s="36" t="s">
        <v>37</v>
      </c>
      <c r="E36" s="36">
        <v>1</v>
      </c>
      <c r="F36" s="36">
        <f t="shared" si="0"/>
        <v>2071</v>
      </c>
      <c r="H36" s="22">
        <f t="shared" si="1"/>
        <v>3875.59622193394</v>
      </c>
      <c r="I36" s="22">
        <f t="shared" si="2"/>
        <v>6399.517045894849</v>
      </c>
      <c r="J36" s="22">
        <f t="shared" si="3"/>
        <v>2523.9208239609084</v>
      </c>
      <c r="L36" s="22">
        <f t="shared" si="4"/>
        <v>424.03662849364326</v>
      </c>
      <c r="M36" s="22">
        <f t="shared" si="5"/>
        <v>1649.6981981766965</v>
      </c>
      <c r="N36" s="22">
        <f t="shared" si="6"/>
        <v>450.1859972905684</v>
      </c>
      <c r="O36" s="22">
        <f t="shared" si="7"/>
        <v>0</v>
      </c>
      <c r="Q36" s="22">
        <v>1.9723555826320225</v>
      </c>
      <c r="R36" s="22">
        <v>46.63807820495404</v>
      </c>
      <c r="S36" s="22">
        <v>1169.802608072836</v>
      </c>
      <c r="T36" s="22">
        <v>366.95507880878904</v>
      </c>
      <c r="U36" s="22">
        <v>48.93995926118107</v>
      </c>
      <c r="V36" s="22">
        <v>71.69210318114821</v>
      </c>
      <c r="W36" s="22">
        <v>239.798956226584</v>
      </c>
      <c r="X36" s="22">
        <v>627.5611452279178</v>
      </c>
      <c r="Y36" s="22">
        <v>433.61940732471436</v>
      </c>
      <c r="Z36" s="22">
        <v>325.93452243388987</v>
      </c>
      <c r="AA36" s="22">
        <v>542.6820076092938</v>
      </c>
      <c r="AC36" s="22">
        <v>-0.26560904351033765</v>
      </c>
      <c r="AD36" s="22">
        <v>98.99439022957938</v>
      </c>
      <c r="AE36" s="22">
        <v>161.48073007632587</v>
      </c>
      <c r="AF36" s="22">
        <v>147.0078763602341</v>
      </c>
      <c r="AG36" s="22">
        <v>9.43337758974698</v>
      </c>
      <c r="AH36" s="22">
        <v>9.128010249532698</v>
      </c>
      <c r="AI36" s="22">
        <v>77.24133943089952</v>
      </c>
      <c r="AJ36" s="22">
        <v>363.8166476101362</v>
      </c>
      <c r="AK36" s="22">
        <v>1079.274186254682</v>
      </c>
      <c r="AL36" s="22">
        <v>505.9348242801651</v>
      </c>
      <c r="AM36" s="22">
        <v>71.87505092311666</v>
      </c>
      <c r="AO36" s="22">
        <v>-0.26560904351033765</v>
      </c>
      <c r="AP36" s="22">
        <v>23.27694912894787</v>
      </c>
      <c r="AQ36" s="22">
        <v>161.48073007632587</v>
      </c>
      <c r="AR36" s="22">
        <v>-4.736560341890263</v>
      </c>
      <c r="AS36" s="22">
        <v>9.43337758974698</v>
      </c>
      <c r="AT36" s="22">
        <v>0</v>
      </c>
      <c r="AU36" s="22">
        <v>0</v>
      </c>
      <c r="AV36" s="22">
        <v>0</v>
      </c>
      <c r="AW36" s="22">
        <v>97.53737170701639</v>
      </c>
      <c r="AX36" s="22">
        <v>65.43531845389009</v>
      </c>
      <c r="AY36" s="22">
        <v>71.87505092311666</v>
      </c>
      <c r="BA36" s="22">
        <v>0</v>
      </c>
      <c r="BB36" s="22">
        <v>75.7174411006315</v>
      </c>
      <c r="BC36" s="22">
        <v>0</v>
      </c>
      <c r="BD36" s="22">
        <v>151.74443670212435</v>
      </c>
      <c r="BE36" s="22">
        <v>0</v>
      </c>
      <c r="BF36" s="22">
        <v>0</v>
      </c>
      <c r="BG36" s="22">
        <v>0</v>
      </c>
      <c r="BH36" s="22">
        <v>0</v>
      </c>
      <c r="BI36" s="22">
        <v>981.7368145476656</v>
      </c>
      <c r="BJ36" s="22">
        <v>440.499505826275</v>
      </c>
      <c r="BK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9.128010249532698</v>
      </c>
      <c r="BS36" s="22">
        <v>77.24133943089952</v>
      </c>
      <c r="BT36" s="22">
        <v>363.8166476101362</v>
      </c>
      <c r="BU36" s="22">
        <v>0</v>
      </c>
      <c r="BV36" s="22">
        <v>0</v>
      </c>
      <c r="BW36" s="22">
        <v>0</v>
      </c>
    </row>
    <row r="37" spans="1:75" ht="12">
      <c r="A37" s="36" t="s">
        <v>9</v>
      </c>
      <c r="B37" s="36">
        <v>208</v>
      </c>
      <c r="C37" s="36" t="s">
        <v>38</v>
      </c>
      <c r="D37" s="36" t="s">
        <v>38</v>
      </c>
      <c r="E37" s="36">
        <v>1</v>
      </c>
      <c r="F37" s="36">
        <f t="shared" si="0"/>
        <v>2081</v>
      </c>
      <c r="H37" s="22">
        <f t="shared" si="1"/>
        <v>10639.962688618849</v>
      </c>
      <c r="I37" s="22">
        <f t="shared" si="2"/>
        <v>13229.945947590804</v>
      </c>
      <c r="J37" s="22">
        <f t="shared" si="3"/>
        <v>2589.983258971955</v>
      </c>
      <c r="L37" s="22">
        <f t="shared" si="4"/>
        <v>1234.0744175530488</v>
      </c>
      <c r="M37" s="22">
        <f t="shared" si="5"/>
        <v>511.6618116839402</v>
      </c>
      <c r="N37" s="22">
        <f t="shared" si="6"/>
        <v>844.247029734966</v>
      </c>
      <c r="O37" s="22">
        <f t="shared" si="7"/>
        <v>0</v>
      </c>
      <c r="Q37" s="22">
        <v>20.440776038186414</v>
      </c>
      <c r="R37" s="22">
        <v>479.3358037731388</v>
      </c>
      <c r="S37" s="22">
        <v>1108.6031255796522</v>
      </c>
      <c r="T37" s="22">
        <v>1090.552681518392</v>
      </c>
      <c r="U37" s="22">
        <v>133.3191993666657</v>
      </c>
      <c r="V37" s="22">
        <v>540.1210146444134</v>
      </c>
      <c r="W37" s="22">
        <v>995.5290000921818</v>
      </c>
      <c r="X37" s="22">
        <v>1947.2983349808453</v>
      </c>
      <c r="Y37" s="22">
        <v>1285.8449227388687</v>
      </c>
      <c r="Z37" s="22">
        <v>2067.0377405636436</v>
      </c>
      <c r="AA37" s="22">
        <v>971.8800893228623</v>
      </c>
      <c r="AC37" s="22">
        <v>-2.752675541834408</v>
      </c>
      <c r="AD37" s="22">
        <v>262.71943815388437</v>
      </c>
      <c r="AE37" s="22">
        <v>153.03269188159712</v>
      </c>
      <c r="AF37" s="22">
        <v>32.98769587795273</v>
      </c>
      <c r="AG37" s="22">
        <v>25.697821710000404</v>
      </c>
      <c r="AH37" s="22">
        <v>72.20717750678118</v>
      </c>
      <c r="AI37" s="22">
        <v>336.69829720973706</v>
      </c>
      <c r="AJ37" s="22">
        <v>435.3415550184477</v>
      </c>
      <c r="AK37" s="22">
        <v>593.725441009213</v>
      </c>
      <c r="AL37" s="22">
        <v>551.6059950874765</v>
      </c>
      <c r="AM37" s="22">
        <v>128.71982105869913</v>
      </c>
      <c r="AO37" s="22">
        <v>-2.752675541834408</v>
      </c>
      <c r="AP37" s="22">
        <v>239.23531049196424</v>
      </c>
      <c r="AQ37" s="22">
        <v>153.03269188159712</v>
      </c>
      <c r="AR37" s="22">
        <v>-14.076569259622353</v>
      </c>
      <c r="AS37" s="22">
        <v>25.697821710000404</v>
      </c>
      <c r="AT37" s="22">
        <v>0</v>
      </c>
      <c r="AU37" s="22">
        <v>0</v>
      </c>
      <c r="AV37" s="22">
        <v>0</v>
      </c>
      <c r="AW37" s="22">
        <v>289.235057444839</v>
      </c>
      <c r="AX37" s="22">
        <v>414.98295976740553</v>
      </c>
      <c r="AY37" s="22">
        <v>128.71982105869913</v>
      </c>
      <c r="BA37" s="22">
        <v>0</v>
      </c>
      <c r="BB37" s="22">
        <v>23.484127661920123</v>
      </c>
      <c r="BC37" s="22">
        <v>0</v>
      </c>
      <c r="BD37" s="22">
        <v>47.064265137575084</v>
      </c>
      <c r="BE37" s="22">
        <v>0</v>
      </c>
      <c r="BF37" s="22">
        <v>0</v>
      </c>
      <c r="BG37" s="22">
        <v>0</v>
      </c>
      <c r="BH37" s="22">
        <v>0</v>
      </c>
      <c r="BI37" s="22">
        <v>304.490383564374</v>
      </c>
      <c r="BJ37" s="22">
        <v>136.62303532007098</v>
      </c>
      <c r="BK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72.20717750678118</v>
      </c>
      <c r="BS37" s="22">
        <v>336.69829720973706</v>
      </c>
      <c r="BT37" s="22">
        <v>435.3415550184477</v>
      </c>
      <c r="BU37" s="22">
        <v>0</v>
      </c>
      <c r="BV37" s="22">
        <v>0</v>
      </c>
      <c r="BW37" s="22">
        <v>0</v>
      </c>
    </row>
    <row r="38" spans="1:75" ht="12">
      <c r="A38" s="36" t="s">
        <v>9</v>
      </c>
      <c r="B38" s="36">
        <v>209</v>
      </c>
      <c r="C38" s="36" t="s">
        <v>39</v>
      </c>
      <c r="D38" s="36" t="s">
        <v>39</v>
      </c>
      <c r="E38" s="36">
        <v>1</v>
      </c>
      <c r="F38" s="36">
        <f t="shared" si="0"/>
        <v>2091</v>
      </c>
      <c r="H38" s="22">
        <f t="shared" si="1"/>
        <v>18298.866655473772</v>
      </c>
      <c r="I38" s="22">
        <f t="shared" si="2"/>
        <v>22458.56753394621</v>
      </c>
      <c r="J38" s="22">
        <f t="shared" si="3"/>
        <v>4159.700878472437</v>
      </c>
      <c r="L38" s="22">
        <f t="shared" si="4"/>
        <v>2701.746103698985</v>
      </c>
      <c r="M38" s="22">
        <f t="shared" si="5"/>
        <v>507.18665096805216</v>
      </c>
      <c r="N38" s="22">
        <f t="shared" si="6"/>
        <v>950.7681238053997</v>
      </c>
      <c r="O38" s="22">
        <f t="shared" si="7"/>
        <v>0</v>
      </c>
      <c r="Q38" s="22">
        <v>9.144557701293921</v>
      </c>
      <c r="R38" s="22">
        <v>1459.5991141920815</v>
      </c>
      <c r="S38" s="22">
        <v>877.8300770116057</v>
      </c>
      <c r="T38" s="22">
        <v>1399.0699491819885</v>
      </c>
      <c r="U38" s="22">
        <v>107.16163493396549</v>
      </c>
      <c r="V38" s="22">
        <v>251.52992133046936</v>
      </c>
      <c r="W38" s="22">
        <v>632.8028011534861</v>
      </c>
      <c r="X38" s="22">
        <v>1351.60207159807</v>
      </c>
      <c r="Y38" s="22">
        <v>1213.4278323098933</v>
      </c>
      <c r="Z38" s="22">
        <v>1775.9252824923485</v>
      </c>
      <c r="AA38" s="22">
        <v>9220.773413568568</v>
      </c>
      <c r="AC38" s="22">
        <v>-1.2314601108206562</v>
      </c>
      <c r="AD38" s="22">
        <v>751.7610246522818</v>
      </c>
      <c r="AE38" s="22">
        <v>121.17654785564082</v>
      </c>
      <c r="AF38" s="22">
        <v>28.593796164579928</v>
      </c>
      <c r="AG38" s="22">
        <v>20.65584403272184</v>
      </c>
      <c r="AH38" s="22">
        <v>29.868604202108283</v>
      </c>
      <c r="AI38" s="22">
        <v>190.10405287580178</v>
      </c>
      <c r="AJ38" s="22">
        <v>730.7954667274896</v>
      </c>
      <c r="AK38" s="22">
        <v>574.7729319973528</v>
      </c>
      <c r="AL38" s="22">
        <v>491.96667993150015</v>
      </c>
      <c r="AM38" s="22">
        <v>1221.2373901437802</v>
      </c>
      <c r="AO38" s="22">
        <v>-1.2314601108206562</v>
      </c>
      <c r="AP38" s="22">
        <v>728.4822968133691</v>
      </c>
      <c r="AQ38" s="22">
        <v>121.17654785564082</v>
      </c>
      <c r="AR38" s="22">
        <v>-18.05882959390481</v>
      </c>
      <c r="AS38" s="22">
        <v>20.65584403272184</v>
      </c>
      <c r="AT38" s="22">
        <v>0</v>
      </c>
      <c r="AU38" s="22">
        <v>0</v>
      </c>
      <c r="AV38" s="22">
        <v>0</v>
      </c>
      <c r="AW38" s="22">
        <v>272.9457204184125</v>
      </c>
      <c r="AX38" s="22">
        <v>356.53859413978574</v>
      </c>
      <c r="AY38" s="22">
        <v>1221.2373901437802</v>
      </c>
      <c r="BA38" s="22">
        <v>0</v>
      </c>
      <c r="BB38" s="22">
        <v>23.27872783891273</v>
      </c>
      <c r="BC38" s="22">
        <v>0</v>
      </c>
      <c r="BD38" s="22">
        <v>46.65262575848474</v>
      </c>
      <c r="BE38" s="22">
        <v>0</v>
      </c>
      <c r="BF38" s="22">
        <v>0</v>
      </c>
      <c r="BG38" s="22">
        <v>0</v>
      </c>
      <c r="BH38" s="22">
        <v>0</v>
      </c>
      <c r="BI38" s="22">
        <v>301.8272115789402</v>
      </c>
      <c r="BJ38" s="22">
        <v>135.42808579171444</v>
      </c>
      <c r="BK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29.868604202108283</v>
      </c>
      <c r="BS38" s="22">
        <v>190.10405287580178</v>
      </c>
      <c r="BT38" s="22">
        <v>730.7954667274896</v>
      </c>
      <c r="BU38" s="22">
        <v>0</v>
      </c>
      <c r="BV38" s="22">
        <v>0</v>
      </c>
      <c r="BW38" s="22">
        <v>0</v>
      </c>
    </row>
    <row r="39" spans="1:75" ht="12">
      <c r="A39" s="36" t="s">
        <v>9</v>
      </c>
      <c r="B39" s="36">
        <v>210</v>
      </c>
      <c r="C39" s="36" t="s">
        <v>40</v>
      </c>
      <c r="D39" s="36" t="s">
        <v>40</v>
      </c>
      <c r="E39" s="36">
        <v>1</v>
      </c>
      <c r="F39" s="36">
        <f t="shared" si="0"/>
        <v>2101</v>
      </c>
      <c r="H39" s="22">
        <f t="shared" si="1"/>
        <v>4735.843486493916</v>
      </c>
      <c r="I39" s="22">
        <f t="shared" si="2"/>
        <v>5928.182529979781</v>
      </c>
      <c r="J39" s="22">
        <f t="shared" si="3"/>
        <v>1192.3390434858647</v>
      </c>
      <c r="L39" s="22">
        <f t="shared" si="4"/>
        <v>616.0041820155359</v>
      </c>
      <c r="M39" s="22">
        <f t="shared" si="5"/>
        <v>282.83834597922646</v>
      </c>
      <c r="N39" s="22">
        <f t="shared" si="6"/>
        <v>293.4965154911024</v>
      </c>
      <c r="O39" s="22">
        <f t="shared" si="7"/>
        <v>0</v>
      </c>
      <c r="Q39" s="22">
        <v>6.8135920127288045</v>
      </c>
      <c r="R39" s="22">
        <v>116.59519551238512</v>
      </c>
      <c r="S39" s="22">
        <v>209.09823185171132</v>
      </c>
      <c r="T39" s="22">
        <v>514.7683658231022</v>
      </c>
      <c r="U39" s="22">
        <v>16.875848021096925</v>
      </c>
      <c r="V39" s="22">
        <v>78.98282553855313</v>
      </c>
      <c r="W39" s="22">
        <v>242.82672082540452</v>
      </c>
      <c r="X39" s="22">
        <v>773.6085203514812</v>
      </c>
      <c r="Y39" s="22">
        <v>1401.5356403754004</v>
      </c>
      <c r="Z39" s="22">
        <v>525.8131718751855</v>
      </c>
      <c r="AA39" s="22">
        <v>848.9253743068672</v>
      </c>
      <c r="AC39" s="22">
        <v>-0.9175585139448027</v>
      </c>
      <c r="AD39" s="22">
        <v>71.17401748098153</v>
      </c>
      <c r="AE39" s="22">
        <v>28.864130498656618</v>
      </c>
      <c r="AF39" s="22">
        <v>19.37186632890686</v>
      </c>
      <c r="AG39" s="22">
        <v>3.2528888240506837</v>
      </c>
      <c r="AH39" s="22">
        <v>9.245773450867866</v>
      </c>
      <c r="AI39" s="22">
        <v>71.91256284325026</v>
      </c>
      <c r="AJ39" s="22">
        <v>212.33817919698424</v>
      </c>
      <c r="AK39" s="22">
        <v>483.57560919952016</v>
      </c>
      <c r="AL39" s="22">
        <v>181.08638441043064</v>
      </c>
      <c r="AM39" s="22">
        <v>112.43518976616059</v>
      </c>
      <c r="AO39" s="22">
        <v>-0.9175585139448027</v>
      </c>
      <c r="AP39" s="22">
        <v>58.192372822369684</v>
      </c>
      <c r="AQ39" s="22">
        <v>28.864130498656618</v>
      </c>
      <c r="AR39" s="22">
        <v>-6.644495655251211</v>
      </c>
      <c r="AS39" s="22">
        <v>3.2528888240506837</v>
      </c>
      <c r="AT39" s="22">
        <v>0</v>
      </c>
      <c r="AU39" s="22">
        <v>0</v>
      </c>
      <c r="AV39" s="22">
        <v>0</v>
      </c>
      <c r="AW39" s="22">
        <v>315.25826659681263</v>
      </c>
      <c r="AX39" s="22">
        <v>105.56338767668166</v>
      </c>
      <c r="AY39" s="22">
        <v>112.43518976616059</v>
      </c>
      <c r="BA39" s="22">
        <v>0</v>
      </c>
      <c r="BB39" s="22">
        <v>12.981644658611854</v>
      </c>
      <c r="BC39" s="22">
        <v>0</v>
      </c>
      <c r="BD39" s="22">
        <v>26.01636198415807</v>
      </c>
      <c r="BE39" s="22">
        <v>0</v>
      </c>
      <c r="BF39" s="22">
        <v>0</v>
      </c>
      <c r="BG39" s="22">
        <v>0</v>
      </c>
      <c r="BH39" s="22">
        <v>0</v>
      </c>
      <c r="BI39" s="22">
        <v>168.31734260270753</v>
      </c>
      <c r="BJ39" s="22">
        <v>75.522996733749</v>
      </c>
      <c r="BK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9.245773450867866</v>
      </c>
      <c r="BS39" s="22">
        <v>71.91256284325026</v>
      </c>
      <c r="BT39" s="22">
        <v>212.33817919698424</v>
      </c>
      <c r="BU39" s="22">
        <v>0</v>
      </c>
      <c r="BV39" s="22">
        <v>0</v>
      </c>
      <c r="BW39" s="22">
        <v>0</v>
      </c>
    </row>
    <row r="40" spans="1:75" ht="12">
      <c r="A40" s="36" t="s">
        <v>9</v>
      </c>
      <c r="B40" s="36">
        <v>211</v>
      </c>
      <c r="C40" s="36" t="s">
        <v>41</v>
      </c>
      <c r="D40" s="36" t="s">
        <v>41</v>
      </c>
      <c r="E40" s="36">
        <v>1</v>
      </c>
      <c r="F40" s="36">
        <f t="shared" si="0"/>
        <v>2111</v>
      </c>
      <c r="H40" s="22">
        <f t="shared" si="1"/>
        <v>3744.077062869105</v>
      </c>
      <c r="I40" s="22">
        <f t="shared" si="2"/>
        <v>6671.563673127581</v>
      </c>
      <c r="J40" s="22">
        <f t="shared" si="3"/>
        <v>2927.486610258476</v>
      </c>
      <c r="L40" s="22">
        <f t="shared" si="4"/>
        <v>609.9285967942088</v>
      </c>
      <c r="M40" s="22">
        <f t="shared" si="5"/>
        <v>2066.686493780696</v>
      </c>
      <c r="N40" s="22">
        <f t="shared" si="6"/>
        <v>250.87151968357153</v>
      </c>
      <c r="O40" s="22">
        <f t="shared" si="7"/>
        <v>0</v>
      </c>
      <c r="Q40" s="22">
        <v>19.902860879286767</v>
      </c>
      <c r="R40" s="22">
        <v>532.0195587824392</v>
      </c>
      <c r="S40" s="22">
        <v>212.28570489823136</v>
      </c>
      <c r="T40" s="22">
        <v>624.7689515081726</v>
      </c>
      <c r="U40" s="22">
        <v>167.07089540885966</v>
      </c>
      <c r="V40" s="22">
        <v>24.909968054466752</v>
      </c>
      <c r="W40" s="22">
        <v>196.8046989233328</v>
      </c>
      <c r="X40" s="22">
        <v>407.1623791323588</v>
      </c>
      <c r="Y40" s="22">
        <v>528.9980142311688</v>
      </c>
      <c r="Z40" s="22">
        <v>559.242353663277</v>
      </c>
      <c r="AA40" s="22">
        <v>470.91167738751113</v>
      </c>
      <c r="AC40" s="22">
        <v>-2.680236711786134</v>
      </c>
      <c r="AD40" s="22">
        <v>360.38590898247406</v>
      </c>
      <c r="AE40" s="22">
        <v>29.30413248796542</v>
      </c>
      <c r="AF40" s="22">
        <v>182.03597912261756</v>
      </c>
      <c r="AG40" s="22">
        <v>32.20359935810178</v>
      </c>
      <c r="AH40" s="22">
        <v>2.629346552943558</v>
      </c>
      <c r="AI40" s="22">
        <v>52.554248892605365</v>
      </c>
      <c r="AJ40" s="22">
        <v>195.68792423802262</v>
      </c>
      <c r="AK40" s="22">
        <v>1348.8785278578018</v>
      </c>
      <c r="AL40" s="22">
        <v>664.1176881035371</v>
      </c>
      <c r="AM40" s="22">
        <v>62.3694913741931</v>
      </c>
      <c r="AO40" s="22">
        <v>-2.680236711786134</v>
      </c>
      <c r="AP40" s="22">
        <v>265.52964191540553</v>
      </c>
      <c r="AQ40" s="22">
        <v>29.30413248796542</v>
      </c>
      <c r="AR40" s="22">
        <v>-8.06435449310122</v>
      </c>
      <c r="AS40" s="22">
        <v>32.20359935810178</v>
      </c>
      <c r="AT40" s="22">
        <v>0</v>
      </c>
      <c r="AU40" s="22">
        <v>0</v>
      </c>
      <c r="AV40" s="22">
        <v>0</v>
      </c>
      <c r="AW40" s="22">
        <v>118.99162047352914</v>
      </c>
      <c r="AX40" s="22">
        <v>112.2747023899012</v>
      </c>
      <c r="AY40" s="22">
        <v>62.3694913741931</v>
      </c>
      <c r="BA40" s="22">
        <v>0</v>
      </c>
      <c r="BB40" s="22">
        <v>94.85626706706853</v>
      </c>
      <c r="BC40" s="22">
        <v>0</v>
      </c>
      <c r="BD40" s="22">
        <v>190.10033361571877</v>
      </c>
      <c r="BE40" s="22">
        <v>0</v>
      </c>
      <c r="BF40" s="22">
        <v>0</v>
      </c>
      <c r="BG40" s="22">
        <v>0</v>
      </c>
      <c r="BH40" s="22">
        <v>0</v>
      </c>
      <c r="BI40" s="22">
        <v>1229.8869073842727</v>
      </c>
      <c r="BJ40" s="22">
        <v>551.8429857136359</v>
      </c>
      <c r="BK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2.629346552943558</v>
      </c>
      <c r="BS40" s="22">
        <v>52.554248892605365</v>
      </c>
      <c r="BT40" s="22">
        <v>195.68792423802262</v>
      </c>
      <c r="BU40" s="22">
        <v>0</v>
      </c>
      <c r="BV40" s="22">
        <v>0</v>
      </c>
      <c r="BW40" s="22">
        <v>0</v>
      </c>
    </row>
    <row r="41" spans="1:75" ht="12">
      <c r="A41" s="36" t="s">
        <v>9</v>
      </c>
      <c r="B41" s="36">
        <v>212</v>
      </c>
      <c r="C41" s="36" t="s">
        <v>42</v>
      </c>
      <c r="D41" s="36" t="s">
        <v>42</v>
      </c>
      <c r="E41" s="36">
        <v>1</v>
      </c>
      <c r="F41" s="36">
        <f t="shared" si="0"/>
        <v>2121</v>
      </c>
      <c r="H41" s="22">
        <f t="shared" si="1"/>
        <v>5526.745909872729</v>
      </c>
      <c r="I41" s="22">
        <f t="shared" si="2"/>
        <v>6978.43397296711</v>
      </c>
      <c r="J41" s="22">
        <f t="shared" si="3"/>
        <v>1451.6880630943815</v>
      </c>
      <c r="L41" s="22">
        <f t="shared" si="4"/>
        <v>550.604800145677</v>
      </c>
      <c r="M41" s="22">
        <f t="shared" si="5"/>
        <v>324.73030191911243</v>
      </c>
      <c r="N41" s="22">
        <f t="shared" si="6"/>
        <v>576.352961029592</v>
      </c>
      <c r="O41" s="22">
        <f t="shared" si="7"/>
        <v>0</v>
      </c>
      <c r="Q41" s="22">
        <v>11.29621833689249</v>
      </c>
      <c r="R41" s="22">
        <v>217.64436495645228</v>
      </c>
      <c r="S41" s="22">
        <v>159.37365232599947</v>
      </c>
      <c r="T41" s="22">
        <v>473.5181461912007</v>
      </c>
      <c r="U41" s="22">
        <v>112.22438934029456</v>
      </c>
      <c r="V41" s="22">
        <v>187.73610070317628</v>
      </c>
      <c r="W41" s="22">
        <v>892.5850037322847</v>
      </c>
      <c r="X41" s="22">
        <v>1303.8047488303573</v>
      </c>
      <c r="Y41" s="22">
        <v>766.5613962481713</v>
      </c>
      <c r="Z41" s="22">
        <v>700.6199349754129</v>
      </c>
      <c r="AA41" s="22">
        <v>701.3819542324873</v>
      </c>
      <c r="AC41" s="22">
        <v>-1.5212154310137518</v>
      </c>
      <c r="AD41" s="22">
        <v>123.53015392395491</v>
      </c>
      <c r="AE41" s="22">
        <v>22.000099465439494</v>
      </c>
      <c r="AF41" s="22">
        <v>23.75766745717976</v>
      </c>
      <c r="AG41" s="22">
        <v>21.631710679937047</v>
      </c>
      <c r="AH41" s="22">
        <v>24.106470218409815</v>
      </c>
      <c r="AI41" s="22">
        <v>289.95668520393946</v>
      </c>
      <c r="AJ41" s="22">
        <v>262.2898056072428</v>
      </c>
      <c r="AK41" s="22">
        <v>365.6758734989327</v>
      </c>
      <c r="AL41" s="22">
        <v>227.36688385257233</v>
      </c>
      <c r="AM41" s="22">
        <v>92.89392861778703</v>
      </c>
      <c r="AO41" s="22">
        <v>-1.5212154310137518</v>
      </c>
      <c r="AP41" s="22">
        <v>108.62576260175676</v>
      </c>
      <c r="AQ41" s="22">
        <v>22.000099465439494</v>
      </c>
      <c r="AR41" s="22">
        <v>-6.112048591057456</v>
      </c>
      <c r="AS41" s="22">
        <v>21.631710679937047</v>
      </c>
      <c r="AT41" s="22">
        <v>0</v>
      </c>
      <c r="AU41" s="22">
        <v>0</v>
      </c>
      <c r="AV41" s="22">
        <v>0</v>
      </c>
      <c r="AW41" s="22">
        <v>172.4285919382693</v>
      </c>
      <c r="AX41" s="22">
        <v>140.65797086455865</v>
      </c>
      <c r="AY41" s="22">
        <v>92.89392861778703</v>
      </c>
      <c r="BA41" s="22">
        <v>0</v>
      </c>
      <c r="BB41" s="22">
        <v>14.904391322198151</v>
      </c>
      <c r="BC41" s="22">
        <v>0</v>
      </c>
      <c r="BD41" s="22">
        <v>29.869716048237215</v>
      </c>
      <c r="BE41" s="22">
        <v>0</v>
      </c>
      <c r="BF41" s="22">
        <v>0</v>
      </c>
      <c r="BG41" s="22">
        <v>0</v>
      </c>
      <c r="BH41" s="22">
        <v>0</v>
      </c>
      <c r="BI41" s="22">
        <v>193.2472815606634</v>
      </c>
      <c r="BJ41" s="22">
        <v>86.70891298801368</v>
      </c>
      <c r="BK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24.106470218409815</v>
      </c>
      <c r="BS41" s="22">
        <v>289.95668520393946</v>
      </c>
      <c r="BT41" s="22">
        <v>262.2898056072428</v>
      </c>
      <c r="BU41" s="22">
        <v>0</v>
      </c>
      <c r="BV41" s="22">
        <v>0</v>
      </c>
      <c r="BW41" s="22">
        <v>0</v>
      </c>
    </row>
    <row r="42" spans="1:75" ht="12">
      <c r="A42" s="36" t="s">
        <v>9</v>
      </c>
      <c r="B42" s="36">
        <v>213</v>
      </c>
      <c r="C42" s="36" t="s">
        <v>44</v>
      </c>
      <c r="D42" s="36" t="s">
        <v>44</v>
      </c>
      <c r="E42" s="36">
        <v>1</v>
      </c>
      <c r="F42" s="36">
        <f t="shared" si="0"/>
        <v>2131</v>
      </c>
      <c r="H42" s="22">
        <f t="shared" si="1"/>
        <v>6738.908503320048</v>
      </c>
      <c r="I42" s="22">
        <f t="shared" si="2"/>
        <v>8481.591734208441</v>
      </c>
      <c r="J42" s="22">
        <f t="shared" si="3"/>
        <v>1742.6832308883925</v>
      </c>
      <c r="L42" s="22">
        <f t="shared" si="4"/>
        <v>903.6892821077421</v>
      </c>
      <c r="M42" s="22">
        <f t="shared" si="5"/>
        <v>432.3681675165207</v>
      </c>
      <c r="N42" s="22">
        <f t="shared" si="6"/>
        <v>406.6257812641298</v>
      </c>
      <c r="O42" s="22">
        <f t="shared" si="7"/>
        <v>0</v>
      </c>
      <c r="Q42" s="22">
        <v>4.482626324163687</v>
      </c>
      <c r="R42" s="22">
        <v>303.1475083322013</v>
      </c>
      <c r="S42" s="22">
        <v>119.84898654915159</v>
      </c>
      <c r="T42" s="22">
        <v>1410.2418836656273</v>
      </c>
      <c r="U42" s="22">
        <v>63.28443007911345</v>
      </c>
      <c r="V42" s="22">
        <v>55.89553807343759</v>
      </c>
      <c r="W42" s="22">
        <v>372.4150456549221</v>
      </c>
      <c r="X42" s="22">
        <v>502.75702466778193</v>
      </c>
      <c r="Y42" s="22">
        <v>1549.0192269807515</v>
      </c>
      <c r="Z42" s="22">
        <v>1196.486131498767</v>
      </c>
      <c r="AA42" s="22">
        <v>1161.3301014941298</v>
      </c>
      <c r="AC42" s="22">
        <v>-0.6036569170689491</v>
      </c>
      <c r="AD42" s="22">
        <v>171.1448968731146</v>
      </c>
      <c r="AE42" s="22">
        <v>16.5440747980105</v>
      </c>
      <c r="AF42" s="22">
        <v>21.567551970503988</v>
      </c>
      <c r="AG42" s="22">
        <v>12.19833309019006</v>
      </c>
      <c r="AH42" s="22">
        <v>6.9141882983542455</v>
      </c>
      <c r="AI42" s="22">
        <v>116.54375042014767</v>
      </c>
      <c r="AJ42" s="22">
        <v>283.1678425456279</v>
      </c>
      <c r="AK42" s="22">
        <v>605.7355598247572</v>
      </c>
      <c r="AL42" s="22">
        <v>355.6593252941209</v>
      </c>
      <c r="AM42" s="22">
        <v>153.8113646906346</v>
      </c>
      <c r="AO42" s="22">
        <v>-0.6036569170689491</v>
      </c>
      <c r="AP42" s="22">
        <v>151.30016933816117</v>
      </c>
      <c r="AQ42" s="22">
        <v>16.5440747980105</v>
      </c>
      <c r="AR42" s="22">
        <v>-18.203034007123936</v>
      </c>
      <c r="AS42" s="22">
        <v>12.19833309019006</v>
      </c>
      <c r="AT42" s="22">
        <v>0</v>
      </c>
      <c r="AU42" s="22">
        <v>0</v>
      </c>
      <c r="AV42" s="22">
        <v>0</v>
      </c>
      <c r="AW42" s="22">
        <v>348.43289200429075</v>
      </c>
      <c r="AX42" s="22">
        <v>240.20913911064793</v>
      </c>
      <c r="AY42" s="22">
        <v>153.8113646906346</v>
      </c>
      <c r="BA42" s="22">
        <v>0</v>
      </c>
      <c r="BB42" s="22">
        <v>19.84472753495342</v>
      </c>
      <c r="BC42" s="22">
        <v>0</v>
      </c>
      <c r="BD42" s="22">
        <v>39.770585977627924</v>
      </c>
      <c r="BE42" s="22">
        <v>0</v>
      </c>
      <c r="BF42" s="22">
        <v>0</v>
      </c>
      <c r="BG42" s="22">
        <v>0</v>
      </c>
      <c r="BH42" s="22">
        <v>0</v>
      </c>
      <c r="BI42" s="22">
        <v>257.3026678204664</v>
      </c>
      <c r="BJ42" s="22">
        <v>115.45018618347297</v>
      </c>
      <c r="BK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6.9141882983542455</v>
      </c>
      <c r="BS42" s="22">
        <v>116.54375042014767</v>
      </c>
      <c r="BT42" s="22">
        <v>283.1678425456279</v>
      </c>
      <c r="BU42" s="22">
        <v>0</v>
      </c>
      <c r="BV42" s="22">
        <v>0</v>
      </c>
      <c r="BW42" s="22">
        <v>0</v>
      </c>
    </row>
    <row r="43" spans="1:75" ht="12">
      <c r="A43" s="36" t="s">
        <v>9</v>
      </c>
      <c r="B43" s="36">
        <v>214</v>
      </c>
      <c r="C43" s="36" t="s">
        <v>45</v>
      </c>
      <c r="D43" s="36" t="s">
        <v>45</v>
      </c>
      <c r="E43" s="36">
        <v>1</v>
      </c>
      <c r="F43" s="36">
        <f t="shared" si="0"/>
        <v>2141</v>
      </c>
      <c r="H43" s="22">
        <f t="shared" si="1"/>
        <v>14134.119945888731</v>
      </c>
      <c r="I43" s="22">
        <f t="shared" si="2"/>
        <v>19739.48859823685</v>
      </c>
      <c r="J43" s="22">
        <f t="shared" si="3"/>
        <v>5605.368652348119</v>
      </c>
      <c r="L43" s="22">
        <f t="shared" si="4"/>
        <v>1965.331394508014</v>
      </c>
      <c r="M43" s="22">
        <f t="shared" si="5"/>
        <v>2882.0162279771644</v>
      </c>
      <c r="N43" s="22">
        <f t="shared" si="6"/>
        <v>758.021029862941</v>
      </c>
      <c r="O43" s="22">
        <f t="shared" si="7"/>
        <v>0</v>
      </c>
      <c r="Q43" s="22">
        <v>23.488961938617724</v>
      </c>
      <c r="R43" s="22">
        <v>776.4376353009947</v>
      </c>
      <c r="S43" s="22">
        <v>1875.5091405723622</v>
      </c>
      <c r="T43" s="22">
        <v>2530.0134707566162</v>
      </c>
      <c r="U43" s="22">
        <v>883.450643904424</v>
      </c>
      <c r="V43" s="22">
        <v>111.1835159504248</v>
      </c>
      <c r="W43" s="22">
        <v>482.6256770519888</v>
      </c>
      <c r="X43" s="22">
        <v>1045.345151641991</v>
      </c>
      <c r="Y43" s="22">
        <v>2223.734557319003</v>
      </c>
      <c r="Z43" s="22">
        <v>1907.5526857829584</v>
      </c>
      <c r="AA43" s="22">
        <v>2274.77850566935</v>
      </c>
      <c r="AC43" s="22">
        <v>-3.1631622454412938</v>
      </c>
      <c r="AD43" s="22">
        <v>519.7961676905904</v>
      </c>
      <c r="AE43" s="22">
        <v>258.89717050929204</v>
      </c>
      <c r="AF43" s="22">
        <v>232.4401775281426</v>
      </c>
      <c r="AG43" s="22">
        <v>170.2887299390533</v>
      </c>
      <c r="AH43" s="22">
        <v>13.834712226409208</v>
      </c>
      <c r="AI43" s="22">
        <v>151.92801375041643</v>
      </c>
      <c r="AJ43" s="22">
        <v>592.2583038861153</v>
      </c>
      <c r="AK43" s="22">
        <v>2215.292169417632</v>
      </c>
      <c r="AL43" s="22">
        <v>1152.515290411183</v>
      </c>
      <c r="AM43" s="22">
        <v>301.2810792347259</v>
      </c>
      <c r="AO43" s="22">
        <v>-3.1631622454412938</v>
      </c>
      <c r="AP43" s="22">
        <v>387.51809753563236</v>
      </c>
      <c r="AQ43" s="22">
        <v>258.89717050929204</v>
      </c>
      <c r="AR43" s="22">
        <v>-32.6567532705502</v>
      </c>
      <c r="AS43" s="22">
        <v>170.2887299390533</v>
      </c>
      <c r="AT43" s="22">
        <v>0</v>
      </c>
      <c r="AU43" s="22">
        <v>0</v>
      </c>
      <c r="AV43" s="22">
        <v>0</v>
      </c>
      <c r="AW43" s="22">
        <v>500.20183698221433</v>
      </c>
      <c r="AX43" s="22">
        <v>382.9643958230876</v>
      </c>
      <c r="AY43" s="22">
        <v>301.2810792347259</v>
      </c>
      <c r="BA43" s="22">
        <v>0</v>
      </c>
      <c r="BB43" s="22">
        <v>132.27807015495813</v>
      </c>
      <c r="BC43" s="22">
        <v>0</v>
      </c>
      <c r="BD43" s="22">
        <v>265.0969307986928</v>
      </c>
      <c r="BE43" s="22">
        <v>0</v>
      </c>
      <c r="BF43" s="22">
        <v>0</v>
      </c>
      <c r="BG43" s="22">
        <v>0</v>
      </c>
      <c r="BH43" s="22">
        <v>0</v>
      </c>
      <c r="BI43" s="22">
        <v>1715.0903324354176</v>
      </c>
      <c r="BJ43" s="22">
        <v>769.5508945880955</v>
      </c>
      <c r="BK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13.834712226409208</v>
      </c>
      <c r="BS43" s="22">
        <v>151.92801375041643</v>
      </c>
      <c r="BT43" s="22">
        <v>592.2583038861153</v>
      </c>
      <c r="BU43" s="22">
        <v>0</v>
      </c>
      <c r="BV43" s="22">
        <v>0</v>
      </c>
      <c r="BW43" s="22">
        <v>0</v>
      </c>
    </row>
    <row r="44" spans="1:75" ht="12">
      <c r="A44" s="36" t="s">
        <v>9</v>
      </c>
      <c r="B44" s="36">
        <v>215</v>
      </c>
      <c r="C44" s="36" t="s">
        <v>46</v>
      </c>
      <c r="D44" s="36" t="s">
        <v>46</v>
      </c>
      <c r="E44" s="36">
        <v>1</v>
      </c>
      <c r="F44" s="36">
        <f t="shared" si="0"/>
        <v>2151</v>
      </c>
      <c r="H44" s="22">
        <f t="shared" si="1"/>
        <v>17355.06594345425</v>
      </c>
      <c r="I44" s="22">
        <f t="shared" si="2"/>
        <v>22919.367028215223</v>
      </c>
      <c r="J44" s="22">
        <f t="shared" si="3"/>
        <v>5564.301084760971</v>
      </c>
      <c r="L44" s="22">
        <f t="shared" si="4"/>
        <v>1985.2377422549293</v>
      </c>
      <c r="M44" s="22">
        <f t="shared" si="5"/>
        <v>487.33459490327755</v>
      </c>
      <c r="N44" s="22">
        <f t="shared" si="6"/>
        <v>3091.728747602764</v>
      </c>
      <c r="O44" s="22">
        <f t="shared" si="7"/>
        <v>0</v>
      </c>
      <c r="Q44" s="22">
        <v>13.44787897249106</v>
      </c>
      <c r="R44" s="22">
        <v>503.51851099052266</v>
      </c>
      <c r="S44" s="22">
        <v>471.1085162756546</v>
      </c>
      <c r="T44" s="22">
        <v>2065.9484998977264</v>
      </c>
      <c r="U44" s="22">
        <v>279.29528474915423</v>
      </c>
      <c r="V44" s="22">
        <v>556.5251399485744</v>
      </c>
      <c r="W44" s="22">
        <v>1102.1063139706644</v>
      </c>
      <c r="X44" s="22">
        <v>3652.0695136958943</v>
      </c>
      <c r="Y44" s="22">
        <v>3506.0469390613343</v>
      </c>
      <c r="Z44" s="22">
        <v>2422.919238349364</v>
      </c>
      <c r="AA44" s="22">
        <v>2782.0801075428703</v>
      </c>
      <c r="AC44" s="22">
        <v>-1.8109707512068471</v>
      </c>
      <c r="AD44" s="22">
        <v>273.67240273491</v>
      </c>
      <c r="AE44" s="22">
        <v>65.03229401983917</v>
      </c>
      <c r="AF44" s="22">
        <v>18.159847310689514</v>
      </c>
      <c r="AG44" s="22">
        <v>53.835310038038834</v>
      </c>
      <c r="AH44" s="22">
        <v>86.1453733277487</v>
      </c>
      <c r="AI44" s="22">
        <v>431.5870155317762</v>
      </c>
      <c r="AJ44" s="22">
        <v>2573.996358743239</v>
      </c>
      <c r="AK44" s="22">
        <v>1078.6555285861084</v>
      </c>
      <c r="AL44" s="22">
        <v>616.5577224159103</v>
      </c>
      <c r="AM44" s="22">
        <v>368.4702028039177</v>
      </c>
      <c r="AO44" s="22">
        <v>-1.8109707512068471</v>
      </c>
      <c r="AP44" s="22">
        <v>251.30483966993734</v>
      </c>
      <c r="AQ44" s="22">
        <v>65.03229401983917</v>
      </c>
      <c r="AR44" s="22">
        <v>-26.666723798370477</v>
      </c>
      <c r="AS44" s="22">
        <v>53.835310038038834</v>
      </c>
      <c r="AT44" s="22">
        <v>0</v>
      </c>
      <c r="AU44" s="22">
        <v>0</v>
      </c>
      <c r="AV44" s="22">
        <v>0</v>
      </c>
      <c r="AW44" s="22">
        <v>788.6422926208858</v>
      </c>
      <c r="AX44" s="22">
        <v>486.43049765188795</v>
      </c>
      <c r="AY44" s="22">
        <v>368.4702028039177</v>
      </c>
      <c r="BA44" s="22">
        <v>0</v>
      </c>
      <c r="BB44" s="22">
        <v>22.367563064972668</v>
      </c>
      <c r="BC44" s="22">
        <v>0</v>
      </c>
      <c r="BD44" s="22">
        <v>44.82657110905999</v>
      </c>
      <c r="BE44" s="22">
        <v>0</v>
      </c>
      <c r="BF44" s="22">
        <v>0</v>
      </c>
      <c r="BG44" s="22">
        <v>0</v>
      </c>
      <c r="BH44" s="22">
        <v>0</v>
      </c>
      <c r="BI44" s="22">
        <v>290.0132359652226</v>
      </c>
      <c r="BJ44" s="22">
        <v>130.12722476402237</v>
      </c>
      <c r="BK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86.1453733277487</v>
      </c>
      <c r="BS44" s="22">
        <v>431.5870155317762</v>
      </c>
      <c r="BT44" s="22">
        <v>2573.996358743239</v>
      </c>
      <c r="BU44" s="22">
        <v>0</v>
      </c>
      <c r="BV44" s="22">
        <v>0</v>
      </c>
      <c r="BW44" s="22">
        <v>0</v>
      </c>
    </row>
    <row r="45" spans="1:75" ht="12">
      <c r="A45" s="36" t="s">
        <v>9</v>
      </c>
      <c r="B45" s="36">
        <v>216</v>
      </c>
      <c r="C45" s="36" t="s">
        <v>47</v>
      </c>
      <c r="D45" s="36" t="s">
        <v>47</v>
      </c>
      <c r="E45" s="36">
        <v>1</v>
      </c>
      <c r="F45" s="36">
        <f t="shared" si="0"/>
        <v>2161</v>
      </c>
      <c r="H45" s="22">
        <f t="shared" si="1"/>
        <v>30668.84747781862</v>
      </c>
      <c r="I45" s="22">
        <f t="shared" si="2"/>
        <v>42183.87234228705</v>
      </c>
      <c r="J45" s="22">
        <f t="shared" si="3"/>
        <v>11515.024864468436</v>
      </c>
      <c r="L45" s="22">
        <f t="shared" si="4"/>
        <v>3940.095741513106</v>
      </c>
      <c r="M45" s="22">
        <f t="shared" si="5"/>
        <v>3972.1292517400543</v>
      </c>
      <c r="N45" s="22">
        <f t="shared" si="6"/>
        <v>3602.7998712152757</v>
      </c>
      <c r="O45" s="22">
        <f t="shared" si="7"/>
        <v>0</v>
      </c>
      <c r="Q45" s="22">
        <v>41.24016218230592</v>
      </c>
      <c r="R45" s="22">
        <v>1537.3292445336717</v>
      </c>
      <c r="S45" s="22">
        <v>4669.0105185424745</v>
      </c>
      <c r="T45" s="22">
        <v>3874.0831270960607</v>
      </c>
      <c r="U45" s="22">
        <v>1887.563601159692</v>
      </c>
      <c r="V45" s="22">
        <v>500.6296018751372</v>
      </c>
      <c r="W45" s="22">
        <v>1511.4600877311964</v>
      </c>
      <c r="X45" s="22">
        <v>4072.5089269303953</v>
      </c>
      <c r="Y45" s="22">
        <v>3417.7334141479514</v>
      </c>
      <c r="Z45" s="22">
        <v>3489.8672904192767</v>
      </c>
      <c r="AA45" s="22">
        <v>5667.42150320046</v>
      </c>
      <c r="AC45" s="22">
        <v>-5.553643637034332</v>
      </c>
      <c r="AD45" s="22">
        <v>949.5890209368044</v>
      </c>
      <c r="AE45" s="22">
        <v>644.5149139395146</v>
      </c>
      <c r="AF45" s="22">
        <v>315.36330705858154</v>
      </c>
      <c r="AG45" s="22">
        <v>363.8356149700692</v>
      </c>
      <c r="AH45" s="22">
        <v>78.87445769704898</v>
      </c>
      <c r="AI45" s="22">
        <v>602.4406301233746</v>
      </c>
      <c r="AJ45" s="22">
        <v>2921.484783394852</v>
      </c>
      <c r="AK45" s="22">
        <v>3132.5947765667815</v>
      </c>
      <c r="AL45" s="22">
        <v>1761.2642454761567</v>
      </c>
      <c r="AM45" s="22">
        <v>750.6167579422867</v>
      </c>
      <c r="AO45" s="22">
        <v>-5.553643637034332</v>
      </c>
      <c r="AP45" s="22">
        <v>767.2772120282824</v>
      </c>
      <c r="AQ45" s="22">
        <v>644.5149139395146</v>
      </c>
      <c r="AR45" s="22">
        <v>-50.00565344552989</v>
      </c>
      <c r="AS45" s="22">
        <v>363.8356149700692</v>
      </c>
      <c r="AT45" s="22">
        <v>0</v>
      </c>
      <c r="AU45" s="22">
        <v>0</v>
      </c>
      <c r="AV45" s="22">
        <v>0</v>
      </c>
      <c r="AW45" s="22">
        <v>768.7772474667074</v>
      </c>
      <c r="AX45" s="22">
        <v>700.6332922488101</v>
      </c>
      <c r="AY45" s="22">
        <v>750.6167579422867</v>
      </c>
      <c r="BA45" s="22">
        <v>0</v>
      </c>
      <c r="BB45" s="22">
        <v>182.31180890852204</v>
      </c>
      <c r="BC45" s="22">
        <v>0</v>
      </c>
      <c r="BD45" s="22">
        <v>365.36896050411144</v>
      </c>
      <c r="BE45" s="22">
        <v>0</v>
      </c>
      <c r="BF45" s="22">
        <v>0</v>
      </c>
      <c r="BG45" s="22">
        <v>0</v>
      </c>
      <c r="BH45" s="22">
        <v>0</v>
      </c>
      <c r="BI45" s="22">
        <v>2363.8175291000744</v>
      </c>
      <c r="BJ45" s="22">
        <v>1060.6309532273465</v>
      </c>
      <c r="BK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78.87445769704898</v>
      </c>
      <c r="BS45" s="22">
        <v>602.4406301233746</v>
      </c>
      <c r="BT45" s="22">
        <v>2921.484783394852</v>
      </c>
      <c r="BU45" s="22">
        <v>0</v>
      </c>
      <c r="BV45" s="22">
        <v>0</v>
      </c>
      <c r="BW45" s="22">
        <v>0</v>
      </c>
    </row>
    <row r="46" spans="1:75" ht="12">
      <c r="A46" s="36" t="s">
        <v>9</v>
      </c>
      <c r="B46" s="36">
        <v>217</v>
      </c>
      <c r="C46" s="36" t="s">
        <v>48</v>
      </c>
      <c r="D46" s="36" t="s">
        <v>48</v>
      </c>
      <c r="E46" s="36">
        <v>1</v>
      </c>
      <c r="F46" s="36">
        <f t="shared" si="0"/>
        <v>2171</v>
      </c>
      <c r="H46" s="22">
        <f t="shared" si="1"/>
        <v>7462.9431967467135</v>
      </c>
      <c r="I46" s="22">
        <f t="shared" si="2"/>
        <v>9653.425247366895</v>
      </c>
      <c r="J46" s="22">
        <f t="shared" si="3"/>
        <v>2190.482050620182</v>
      </c>
      <c r="L46" s="22">
        <f t="shared" si="4"/>
        <v>1129.5814896243817</v>
      </c>
      <c r="M46" s="22">
        <f t="shared" si="5"/>
        <v>821.0836035874161</v>
      </c>
      <c r="N46" s="22">
        <f t="shared" si="6"/>
        <v>239.81695740838384</v>
      </c>
      <c r="O46" s="22">
        <f t="shared" si="7"/>
        <v>0</v>
      </c>
      <c r="Q46" s="22">
        <v>10.758303177992849</v>
      </c>
      <c r="R46" s="22">
        <v>112.27685493785232</v>
      </c>
      <c r="S46" s="22">
        <v>196.34833966563147</v>
      </c>
      <c r="T46" s="22">
        <v>1034.6930091001923</v>
      </c>
      <c r="U46" s="22">
        <v>75.94131609493614</v>
      </c>
      <c r="V46" s="22">
        <v>16.404125304161038</v>
      </c>
      <c r="W46" s="22">
        <v>251.9100146218659</v>
      </c>
      <c r="X46" s="22">
        <v>285.89880099946043</v>
      </c>
      <c r="Y46" s="22">
        <v>2147.784925893494</v>
      </c>
      <c r="Z46" s="22">
        <v>1790.5505495246389</v>
      </c>
      <c r="AA46" s="22">
        <v>1540.3769574264875</v>
      </c>
      <c r="AC46" s="22">
        <v>-1.448776600965478</v>
      </c>
      <c r="AD46" s="22">
        <v>93.72299252122247</v>
      </c>
      <c r="AE46" s="22">
        <v>27.104122541421475</v>
      </c>
      <c r="AF46" s="22">
        <v>62.17030902031257</v>
      </c>
      <c r="AG46" s="22">
        <v>14.637999708228072</v>
      </c>
      <c r="AH46" s="22">
        <v>2.011783676696799</v>
      </c>
      <c r="AI46" s="22">
        <v>78.15762340767107</v>
      </c>
      <c r="AJ46" s="22">
        <v>159.64755032401598</v>
      </c>
      <c r="AK46" s="22">
        <v>971.745455816923</v>
      </c>
      <c r="AL46" s="22">
        <v>578.7190912667462</v>
      </c>
      <c r="AM46" s="22">
        <v>204.0138989379095</v>
      </c>
      <c r="AO46" s="22">
        <v>-1.448776600965478</v>
      </c>
      <c r="AP46" s="22">
        <v>56.0370997548745</v>
      </c>
      <c r="AQ46" s="22">
        <v>27.104122541421475</v>
      </c>
      <c r="AR46" s="22">
        <v>-13.355547193526643</v>
      </c>
      <c r="AS46" s="22">
        <v>14.637999708228072</v>
      </c>
      <c r="AT46" s="22">
        <v>0</v>
      </c>
      <c r="AU46" s="22">
        <v>0</v>
      </c>
      <c r="AV46" s="22">
        <v>0</v>
      </c>
      <c r="AW46" s="22">
        <v>483.11789814962094</v>
      </c>
      <c r="AX46" s="22">
        <v>359.47479432681934</v>
      </c>
      <c r="AY46" s="22">
        <v>204.0138989379095</v>
      </c>
      <c r="BA46" s="22">
        <v>0</v>
      </c>
      <c r="BB46" s="22">
        <v>37.68589276634797</v>
      </c>
      <c r="BC46" s="22">
        <v>0</v>
      </c>
      <c r="BD46" s="22">
        <v>75.52585621383922</v>
      </c>
      <c r="BE46" s="22">
        <v>0</v>
      </c>
      <c r="BF46" s="22">
        <v>0</v>
      </c>
      <c r="BG46" s="22">
        <v>0</v>
      </c>
      <c r="BH46" s="22">
        <v>0</v>
      </c>
      <c r="BI46" s="22">
        <v>488.6275576673021</v>
      </c>
      <c r="BJ46" s="22">
        <v>219.24429693992684</v>
      </c>
      <c r="BK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2.011783676696799</v>
      </c>
      <c r="BS46" s="22">
        <v>78.15762340767107</v>
      </c>
      <c r="BT46" s="22">
        <v>159.64755032401598</v>
      </c>
      <c r="BU46" s="22">
        <v>0</v>
      </c>
      <c r="BV46" s="22">
        <v>0</v>
      </c>
      <c r="BW46" s="22">
        <v>0</v>
      </c>
    </row>
    <row r="47" spans="1:75" ht="12">
      <c r="A47" s="36" t="s">
        <v>9</v>
      </c>
      <c r="B47" s="36">
        <v>218</v>
      </c>
      <c r="C47" s="36" t="s">
        <v>49</v>
      </c>
      <c r="D47" s="36" t="s">
        <v>49</v>
      </c>
      <c r="E47" s="36">
        <v>1</v>
      </c>
      <c r="F47" s="36">
        <f t="shared" si="0"/>
        <v>2181</v>
      </c>
      <c r="H47" s="22">
        <f t="shared" si="1"/>
        <v>43882.931156621285</v>
      </c>
      <c r="I47" s="22">
        <f t="shared" si="2"/>
        <v>58236.29567603349</v>
      </c>
      <c r="J47" s="22">
        <f t="shared" si="3"/>
        <v>14353.364519412204</v>
      </c>
      <c r="L47" s="22">
        <f t="shared" si="4"/>
        <v>4629.466084465689</v>
      </c>
      <c r="M47" s="22">
        <f t="shared" si="5"/>
        <v>1965.7395159114824</v>
      </c>
      <c r="N47" s="22">
        <f t="shared" si="6"/>
        <v>7758.158919035033</v>
      </c>
      <c r="O47" s="22">
        <f t="shared" si="7"/>
        <v>0</v>
      </c>
      <c r="Q47" s="22">
        <v>458.1244103295288</v>
      </c>
      <c r="R47" s="22">
        <v>1456.1444417324547</v>
      </c>
      <c r="S47" s="22">
        <v>2865.5382688214695</v>
      </c>
      <c r="T47" s="22">
        <v>6815.739414596032</v>
      </c>
      <c r="U47" s="22">
        <v>675.0339208438771</v>
      </c>
      <c r="V47" s="22">
        <v>2753.4628103132527</v>
      </c>
      <c r="W47" s="22">
        <v>4087.4822084076786</v>
      </c>
      <c r="X47" s="22">
        <v>6264.989824997457</v>
      </c>
      <c r="Y47" s="22">
        <v>7012.977013371802</v>
      </c>
      <c r="Z47" s="22">
        <v>6249.864111798558</v>
      </c>
      <c r="AA47" s="22">
        <v>5243.574731409176</v>
      </c>
      <c r="AC47" s="22">
        <v>-61.6937369244466</v>
      </c>
      <c r="AD47" s="22">
        <v>816.9811059287279</v>
      </c>
      <c r="AE47" s="22">
        <v>395.561788388602</v>
      </c>
      <c r="AF47" s="22">
        <v>92.83912790454835</v>
      </c>
      <c r="AG47" s="22">
        <v>130.11555296202738</v>
      </c>
      <c r="AH47" s="22">
        <v>513.2540358191518</v>
      </c>
      <c r="AI47" s="22">
        <v>1927.554841551449</v>
      </c>
      <c r="AJ47" s="22">
        <v>5317.350041664432</v>
      </c>
      <c r="AK47" s="22">
        <v>2747.296509851177</v>
      </c>
      <c r="AL47" s="22">
        <v>1779.6245148278626</v>
      </c>
      <c r="AM47" s="22">
        <v>694.4807374386736</v>
      </c>
      <c r="AO47" s="22">
        <v>-61.6937369244466</v>
      </c>
      <c r="AP47" s="22">
        <v>726.7580783593727</v>
      </c>
      <c r="AQ47" s="22">
        <v>395.561788388602</v>
      </c>
      <c r="AR47" s="22">
        <v>-87.975784710847</v>
      </c>
      <c r="AS47" s="22">
        <v>130.11555296202738</v>
      </c>
      <c r="AT47" s="22">
        <v>0</v>
      </c>
      <c r="AU47" s="22">
        <v>0</v>
      </c>
      <c r="AV47" s="22">
        <v>0</v>
      </c>
      <c r="AW47" s="22">
        <v>1577.4832356933132</v>
      </c>
      <c r="AX47" s="22">
        <v>1254.736213258994</v>
      </c>
      <c r="AY47" s="22">
        <v>694.4807374386736</v>
      </c>
      <c r="BA47" s="22">
        <v>0</v>
      </c>
      <c r="BB47" s="22">
        <v>90.22302756935511</v>
      </c>
      <c r="BC47" s="22">
        <v>0</v>
      </c>
      <c r="BD47" s="22">
        <v>180.81491261539534</v>
      </c>
      <c r="BE47" s="22">
        <v>0</v>
      </c>
      <c r="BF47" s="22">
        <v>0</v>
      </c>
      <c r="BG47" s="22">
        <v>0</v>
      </c>
      <c r="BH47" s="22">
        <v>0</v>
      </c>
      <c r="BI47" s="22">
        <v>1169.8132741578634</v>
      </c>
      <c r="BJ47" s="22">
        <v>524.8883015688687</v>
      </c>
      <c r="BK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513.2540358191518</v>
      </c>
      <c r="BS47" s="22">
        <v>1927.554841551449</v>
      </c>
      <c r="BT47" s="22">
        <v>5317.350041664432</v>
      </c>
      <c r="BU47" s="22">
        <v>0</v>
      </c>
      <c r="BV47" s="22">
        <v>0</v>
      </c>
      <c r="BW47" s="22">
        <v>0</v>
      </c>
    </row>
    <row r="48" spans="1:75" ht="12">
      <c r="A48" s="36" t="s">
        <v>9</v>
      </c>
      <c r="B48" s="36">
        <v>219</v>
      </c>
      <c r="C48" s="36" t="s">
        <v>50</v>
      </c>
      <c r="D48" s="36" t="s">
        <v>50</v>
      </c>
      <c r="E48" s="36">
        <v>1</v>
      </c>
      <c r="F48" s="36">
        <f t="shared" si="0"/>
        <v>2191</v>
      </c>
      <c r="H48" s="22">
        <f t="shared" si="1"/>
        <v>41653.14355920816</v>
      </c>
      <c r="I48" s="22">
        <f t="shared" si="2"/>
        <v>57301.58898439301</v>
      </c>
      <c r="J48" s="22">
        <f t="shared" si="3"/>
        <v>15648.445425184851</v>
      </c>
      <c r="L48" s="22">
        <f t="shared" si="4"/>
        <v>4325.151386131805</v>
      </c>
      <c r="M48" s="22">
        <f t="shared" si="5"/>
        <v>2917.125258536332</v>
      </c>
      <c r="N48" s="22">
        <f t="shared" si="6"/>
        <v>8406.168780516715</v>
      </c>
      <c r="O48" s="22">
        <f t="shared" si="7"/>
        <v>0</v>
      </c>
      <c r="Q48" s="22">
        <v>52.35707546623188</v>
      </c>
      <c r="R48" s="22">
        <v>1273.0468013722655</v>
      </c>
      <c r="S48" s="22">
        <v>2694.6897135279974</v>
      </c>
      <c r="T48" s="22">
        <v>5508.623080010155</v>
      </c>
      <c r="U48" s="22">
        <v>461.5544433770011</v>
      </c>
      <c r="V48" s="22">
        <v>1890.727331353673</v>
      </c>
      <c r="W48" s="22">
        <v>4596.14666100952</v>
      </c>
      <c r="X48" s="22">
        <v>7706.875728490088</v>
      </c>
      <c r="Y48" s="22">
        <v>7188.720927949426</v>
      </c>
      <c r="Z48" s="22">
        <v>4806.837764612616</v>
      </c>
      <c r="AA48" s="22">
        <v>5473.564032039185</v>
      </c>
      <c r="AC48" s="22">
        <v>-7.050712791365329</v>
      </c>
      <c r="AD48" s="22">
        <v>769.2639960796004</v>
      </c>
      <c r="AE48" s="22">
        <v>371.9776817616508</v>
      </c>
      <c r="AF48" s="22">
        <v>197.222501656306</v>
      </c>
      <c r="AG48" s="22">
        <v>88.96650933778623</v>
      </c>
      <c r="AH48" s="22">
        <v>326.96698863074147</v>
      </c>
      <c r="AI48" s="22">
        <v>2010.789429705559</v>
      </c>
      <c r="AJ48" s="22">
        <v>6068.412362180415</v>
      </c>
      <c r="AK48" s="22">
        <v>3352.9984222240446</v>
      </c>
      <c r="AL48" s="22">
        <v>1743.9567741982294</v>
      </c>
      <c r="AM48" s="22">
        <v>724.9414722018853</v>
      </c>
      <c r="AO48" s="22">
        <v>-7.050712791365329</v>
      </c>
      <c r="AP48" s="22">
        <v>635.3745002975777</v>
      </c>
      <c r="AQ48" s="22">
        <v>371.9776817616508</v>
      </c>
      <c r="AR48" s="22">
        <v>-71.1038683642074</v>
      </c>
      <c r="AS48" s="22">
        <v>88.96650933778623</v>
      </c>
      <c r="AT48" s="22">
        <v>0</v>
      </c>
      <c r="AU48" s="22">
        <v>0</v>
      </c>
      <c r="AV48" s="22">
        <v>0</v>
      </c>
      <c r="AW48" s="22">
        <v>1617.0146755501262</v>
      </c>
      <c r="AX48" s="22">
        <v>965.031128138352</v>
      </c>
      <c r="AY48" s="22">
        <v>724.9414722018853</v>
      </c>
      <c r="BA48" s="22">
        <v>0</v>
      </c>
      <c r="BB48" s="22">
        <v>133.88949578202264</v>
      </c>
      <c r="BC48" s="22">
        <v>0</v>
      </c>
      <c r="BD48" s="22">
        <v>268.3263700205134</v>
      </c>
      <c r="BE48" s="22">
        <v>0</v>
      </c>
      <c r="BF48" s="22">
        <v>0</v>
      </c>
      <c r="BG48" s="22">
        <v>0</v>
      </c>
      <c r="BH48" s="22">
        <v>0</v>
      </c>
      <c r="BI48" s="22">
        <v>1735.9837466739184</v>
      </c>
      <c r="BJ48" s="22">
        <v>778.9256460598774</v>
      </c>
      <c r="BK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326.96698863074147</v>
      </c>
      <c r="BS48" s="22">
        <v>2010.789429705559</v>
      </c>
      <c r="BT48" s="22">
        <v>6068.412362180415</v>
      </c>
      <c r="BU48" s="22">
        <v>0</v>
      </c>
      <c r="BV48" s="22">
        <v>0</v>
      </c>
      <c r="BW48" s="22">
        <v>0</v>
      </c>
    </row>
    <row r="49" spans="1:75" ht="12">
      <c r="A49" s="36" t="s">
        <v>9</v>
      </c>
      <c r="B49" s="36">
        <v>201</v>
      </c>
      <c r="C49" s="27" t="s">
        <v>51</v>
      </c>
      <c r="D49" s="36" t="s">
        <v>31</v>
      </c>
      <c r="E49" s="36">
        <v>0</v>
      </c>
      <c r="F49" s="36">
        <f t="shared" si="0"/>
        <v>2010</v>
      </c>
      <c r="H49" s="22">
        <f t="shared" si="1"/>
        <v>383.99189299850343</v>
      </c>
      <c r="I49" s="22">
        <f t="shared" si="2"/>
        <v>504.6551985359804</v>
      </c>
      <c r="J49" s="22">
        <f t="shared" si="3"/>
        <v>120.66330553747699</v>
      </c>
      <c r="L49" s="22">
        <f t="shared" si="4"/>
        <v>99.12688820747039</v>
      </c>
      <c r="M49" s="22">
        <f t="shared" si="5"/>
        <v>3.3878298602452905</v>
      </c>
      <c r="N49" s="22">
        <f t="shared" si="6"/>
        <v>18.14858746976131</v>
      </c>
      <c r="O49" s="22">
        <f t="shared" si="7"/>
        <v>0</v>
      </c>
      <c r="Q49" s="22">
        <v>0</v>
      </c>
      <c r="R49" s="22">
        <v>138.18689838504903</v>
      </c>
      <c r="S49" s="22">
        <v>91.79922373977568</v>
      </c>
      <c r="T49" s="22">
        <v>18.906350664621446</v>
      </c>
      <c r="U49" s="22">
        <v>10.125508812658156</v>
      </c>
      <c r="V49" s="22">
        <v>15.189004911260216</v>
      </c>
      <c r="W49" s="22">
        <v>2.422211679056403</v>
      </c>
      <c r="X49" s="22">
        <v>24.783796990665294</v>
      </c>
      <c r="Y49" s="22">
        <v>13.247028737007568</v>
      </c>
      <c r="Z49" s="22">
        <v>52.9295378311445</v>
      </c>
      <c r="AA49" s="22">
        <v>16.40233124726512</v>
      </c>
      <c r="AC49" s="22">
        <v>0</v>
      </c>
      <c r="AD49" s="22">
        <v>69.12423193936571</v>
      </c>
      <c r="AE49" s="22">
        <v>12.672057292093147</v>
      </c>
      <c r="AF49" s="22">
        <v>0.06758502421677548</v>
      </c>
      <c r="AG49" s="22">
        <v>1.9517332944304102</v>
      </c>
      <c r="AH49" s="22">
        <v>2.0546456201933547</v>
      </c>
      <c r="AI49" s="22">
        <v>0.8289291417103253</v>
      </c>
      <c r="AJ49" s="22">
        <v>15.265012707857629</v>
      </c>
      <c r="AK49" s="22">
        <v>4.995857232533615</v>
      </c>
      <c r="AL49" s="22">
        <v>11.530860655276918</v>
      </c>
      <c r="AM49" s="22">
        <v>2.1723926297990985</v>
      </c>
      <c r="AO49" s="22">
        <v>0</v>
      </c>
      <c r="AP49" s="22">
        <v>68.96873815984556</v>
      </c>
      <c r="AQ49" s="22">
        <v>12.672057292093147</v>
      </c>
      <c r="AR49" s="22">
        <v>-0.24403823775547012</v>
      </c>
      <c r="AS49" s="22">
        <v>1.9517332944304102</v>
      </c>
      <c r="AT49" s="22">
        <v>0</v>
      </c>
      <c r="AU49" s="22">
        <v>0</v>
      </c>
      <c r="AV49" s="22">
        <v>0</v>
      </c>
      <c r="AW49" s="22">
        <v>2.979756773126774</v>
      </c>
      <c r="AX49" s="22">
        <v>10.626248295930868</v>
      </c>
      <c r="AY49" s="22">
        <v>2.1723926297990985</v>
      </c>
      <c r="BA49" s="22">
        <v>0</v>
      </c>
      <c r="BB49" s="22">
        <v>0.15549377952015453</v>
      </c>
      <c r="BC49" s="22">
        <v>0</v>
      </c>
      <c r="BD49" s="22">
        <v>0.3116232619722456</v>
      </c>
      <c r="BE49" s="22">
        <v>0</v>
      </c>
      <c r="BF49" s="22">
        <v>0</v>
      </c>
      <c r="BG49" s="22">
        <v>0</v>
      </c>
      <c r="BH49" s="22">
        <v>0</v>
      </c>
      <c r="BI49" s="22">
        <v>2.0161004594068404</v>
      </c>
      <c r="BJ49" s="22">
        <v>0.9046123593460499</v>
      </c>
      <c r="BK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2.0546456201933547</v>
      </c>
      <c r="BS49" s="22">
        <v>0.8289291417103253</v>
      </c>
      <c r="BT49" s="22">
        <v>15.265012707857629</v>
      </c>
      <c r="BU49" s="22">
        <v>0</v>
      </c>
      <c r="BV49" s="22">
        <v>0</v>
      </c>
      <c r="BW49" s="22">
        <v>0</v>
      </c>
    </row>
    <row r="50" spans="1:75" ht="12">
      <c r="A50" s="36" t="s">
        <v>9</v>
      </c>
      <c r="B50" s="36">
        <v>202</v>
      </c>
      <c r="C50" s="27" t="s">
        <v>51</v>
      </c>
      <c r="D50" s="36" t="s">
        <v>32</v>
      </c>
      <c r="E50" s="36">
        <v>0</v>
      </c>
      <c r="F50" s="36">
        <f t="shared" si="0"/>
        <v>2020</v>
      </c>
      <c r="H50" s="22">
        <f t="shared" si="1"/>
        <v>57.66502104202095</v>
      </c>
      <c r="I50" s="22">
        <f t="shared" si="2"/>
        <v>83.39541114592069</v>
      </c>
      <c r="J50" s="22">
        <f t="shared" si="3"/>
        <v>25.730390103899737</v>
      </c>
      <c r="L50" s="22">
        <f t="shared" si="4"/>
        <v>7.927709830793058</v>
      </c>
      <c r="M50" s="22">
        <f t="shared" si="5"/>
        <v>10.09365608817575</v>
      </c>
      <c r="N50" s="22">
        <f t="shared" si="6"/>
        <v>7.7090241849309304</v>
      </c>
      <c r="O50" s="22">
        <f t="shared" si="7"/>
        <v>0</v>
      </c>
      <c r="Q50" s="22">
        <v>0</v>
      </c>
      <c r="R50" s="22">
        <v>15.546026068318016</v>
      </c>
      <c r="S50" s="22">
        <v>1.2749892186079956</v>
      </c>
      <c r="T50" s="22">
        <v>25.781387269938328</v>
      </c>
      <c r="U50" s="22">
        <v>0</v>
      </c>
      <c r="V50" s="22">
        <v>0</v>
      </c>
      <c r="W50" s="22">
        <v>1.8166587592923022</v>
      </c>
      <c r="X50" s="22">
        <v>11.506762888523173</v>
      </c>
      <c r="Y50" s="22">
        <v>0</v>
      </c>
      <c r="Z50" s="22">
        <v>1.3928825745038027</v>
      </c>
      <c r="AA50" s="22">
        <v>0.3463142628373417</v>
      </c>
      <c r="AC50" s="22">
        <v>0</v>
      </c>
      <c r="AD50" s="22">
        <v>8.222259181121814</v>
      </c>
      <c r="AE50" s="22">
        <v>0.17600079572351593</v>
      </c>
      <c r="AF50" s="22">
        <v>0.5956668661793487</v>
      </c>
      <c r="AG50" s="22">
        <v>0</v>
      </c>
      <c r="AH50" s="22">
        <v>0</v>
      </c>
      <c r="AI50" s="22">
        <v>0.621696856282744</v>
      </c>
      <c r="AJ50" s="22">
        <v>7.087327328648186</v>
      </c>
      <c r="AK50" s="22">
        <v>6.0067434068227925</v>
      </c>
      <c r="AL50" s="22">
        <v>2.9748283749641367</v>
      </c>
      <c r="AM50" s="22">
        <v>0.045867294157200394</v>
      </c>
      <c r="AO50" s="22">
        <v>0</v>
      </c>
      <c r="AP50" s="22">
        <v>7.758983042982624</v>
      </c>
      <c r="AQ50" s="22">
        <v>0.17600079572351593</v>
      </c>
      <c r="AR50" s="22">
        <v>-0.3327794151210956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0.2796381130508123</v>
      </c>
      <c r="AY50" s="22">
        <v>0.045867294157200394</v>
      </c>
      <c r="BA50" s="22">
        <v>0</v>
      </c>
      <c r="BB50" s="22">
        <v>0.46327613813918866</v>
      </c>
      <c r="BC50" s="22">
        <v>0</v>
      </c>
      <c r="BD50" s="22">
        <v>0.9284462813004443</v>
      </c>
      <c r="BE50" s="22">
        <v>0</v>
      </c>
      <c r="BF50" s="22">
        <v>0</v>
      </c>
      <c r="BG50" s="22">
        <v>0</v>
      </c>
      <c r="BH50" s="22">
        <v>0</v>
      </c>
      <c r="BI50" s="22">
        <v>6.0067434068227925</v>
      </c>
      <c r="BJ50" s="22">
        <v>2.6951902619133246</v>
      </c>
      <c r="BK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0.621696856282744</v>
      </c>
      <c r="BT50" s="22">
        <v>7.087327328648186</v>
      </c>
      <c r="BU50" s="22">
        <v>0</v>
      </c>
      <c r="BV50" s="22">
        <v>0</v>
      </c>
      <c r="BW50" s="22">
        <v>0</v>
      </c>
    </row>
    <row r="51" spans="1:75" ht="12">
      <c r="A51" s="36" t="s">
        <v>9</v>
      </c>
      <c r="B51" s="36">
        <v>203</v>
      </c>
      <c r="C51" s="27" t="s">
        <v>51</v>
      </c>
      <c r="D51" s="36" t="s">
        <v>33</v>
      </c>
      <c r="E51" s="36">
        <v>0</v>
      </c>
      <c r="F51" s="36">
        <f t="shared" si="0"/>
        <v>2030</v>
      </c>
      <c r="H51" s="22">
        <f t="shared" si="1"/>
        <v>41.73375734735675</v>
      </c>
      <c r="I51" s="22">
        <f t="shared" si="2"/>
        <v>51.845293832332885</v>
      </c>
      <c r="J51" s="22">
        <f t="shared" si="3"/>
        <v>10.111536484976135</v>
      </c>
      <c r="L51" s="22">
        <f t="shared" si="4"/>
        <v>4.6037678294010735</v>
      </c>
      <c r="M51" s="22">
        <f t="shared" si="5"/>
        <v>0</v>
      </c>
      <c r="N51" s="22">
        <f t="shared" si="6"/>
        <v>5.5077686555750605</v>
      </c>
      <c r="O51" s="22">
        <f t="shared" si="7"/>
        <v>0</v>
      </c>
      <c r="Q51" s="22">
        <v>0</v>
      </c>
      <c r="R51" s="22">
        <v>1.7273362298131127</v>
      </c>
      <c r="S51" s="22">
        <v>21.674816716335926</v>
      </c>
      <c r="T51" s="22">
        <v>1.7187591513292222</v>
      </c>
      <c r="U51" s="22">
        <v>0</v>
      </c>
      <c r="V51" s="22">
        <v>1.2151203929008174</v>
      </c>
      <c r="W51" s="22">
        <v>6.0555291976410075</v>
      </c>
      <c r="X51" s="22">
        <v>5.310813640856849</v>
      </c>
      <c r="Y51" s="22">
        <v>0</v>
      </c>
      <c r="Z51" s="22">
        <v>3.482206436259507</v>
      </c>
      <c r="AA51" s="22">
        <v>0.5491755822202979</v>
      </c>
      <c r="AC51" s="22">
        <v>0</v>
      </c>
      <c r="AD51" s="22">
        <v>0.8621092269980692</v>
      </c>
      <c r="AE51" s="22">
        <v>2.992013527299771</v>
      </c>
      <c r="AF51" s="22">
        <v>-0.022185294341406377</v>
      </c>
      <c r="AG51" s="22">
        <v>0</v>
      </c>
      <c r="AH51" s="22">
        <v>0.1643716496154684</v>
      </c>
      <c r="AI51" s="22">
        <v>2.0723228542758134</v>
      </c>
      <c r="AJ51" s="22">
        <v>3.2710741516837785</v>
      </c>
      <c r="AK51" s="22">
        <v>0</v>
      </c>
      <c r="AL51" s="22">
        <v>0.6990952826270308</v>
      </c>
      <c r="AM51" s="22">
        <v>0.07273508681760867</v>
      </c>
      <c r="AO51" s="22">
        <v>0</v>
      </c>
      <c r="AP51" s="22">
        <v>0.8621092269980692</v>
      </c>
      <c r="AQ51" s="22">
        <v>2.992013527299771</v>
      </c>
      <c r="AR51" s="22">
        <v>-0.022185294341406377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0.6990952826270308</v>
      </c>
      <c r="AY51" s="22">
        <v>0.07273508681760867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0.1643716496154684</v>
      </c>
      <c r="BS51" s="22">
        <v>2.0723228542758134</v>
      </c>
      <c r="BT51" s="22">
        <v>3.2710741516837785</v>
      </c>
      <c r="BU51" s="22">
        <v>0</v>
      </c>
      <c r="BV51" s="22">
        <v>0</v>
      </c>
      <c r="BW51" s="22">
        <v>0</v>
      </c>
    </row>
    <row r="52" spans="1:75" ht="12">
      <c r="A52" s="36" t="s">
        <v>9</v>
      </c>
      <c r="B52" s="36">
        <v>204</v>
      </c>
      <c r="C52" s="27" t="s">
        <v>51</v>
      </c>
      <c r="D52" s="36" t="s">
        <v>34</v>
      </c>
      <c r="E52" s="36">
        <v>0</v>
      </c>
      <c r="F52" s="36">
        <f t="shared" si="0"/>
        <v>2040</v>
      </c>
      <c r="H52" s="22">
        <f t="shared" si="1"/>
        <v>2419.412226646219</v>
      </c>
      <c r="I52" s="22">
        <f t="shared" si="2"/>
        <v>3185.2951527124724</v>
      </c>
      <c r="J52" s="22">
        <f t="shared" si="3"/>
        <v>765.8829260662533</v>
      </c>
      <c r="L52" s="22">
        <f t="shared" si="4"/>
        <v>457.5159306246183</v>
      </c>
      <c r="M52" s="22">
        <f t="shared" si="5"/>
        <v>13.257978911443411</v>
      </c>
      <c r="N52" s="22">
        <f t="shared" si="6"/>
        <v>295.1090165301916</v>
      </c>
      <c r="O52" s="22">
        <f t="shared" si="7"/>
        <v>0</v>
      </c>
      <c r="Q52" s="22">
        <v>0</v>
      </c>
      <c r="R52" s="22">
        <v>641.7054093755713</v>
      </c>
      <c r="S52" s="22">
        <v>251.81037067507916</v>
      </c>
      <c r="T52" s="22">
        <v>307.65788808793076</v>
      </c>
      <c r="U52" s="22">
        <v>115.59955894451393</v>
      </c>
      <c r="V52" s="22">
        <v>34.6309311976733</v>
      </c>
      <c r="W52" s="22">
        <v>276.7376843321941</v>
      </c>
      <c r="X52" s="22">
        <v>317.7636828446015</v>
      </c>
      <c r="Y52" s="22">
        <v>46.806168204093396</v>
      </c>
      <c r="Z52" s="22">
        <v>250.7188634106845</v>
      </c>
      <c r="AA52" s="22">
        <v>175.9816695738769</v>
      </c>
      <c r="AC52" s="22">
        <v>0</v>
      </c>
      <c r="AD52" s="22">
        <v>320.8820892765735</v>
      </c>
      <c r="AE52" s="22">
        <v>34.7601571553944</v>
      </c>
      <c r="AF52" s="22">
        <v>-2.7516570251317733</v>
      </c>
      <c r="AG52" s="22">
        <v>22.28228844474718</v>
      </c>
      <c r="AH52" s="22">
        <v>4.68459201404085</v>
      </c>
      <c r="AI52" s="22">
        <v>94.70515444040467</v>
      </c>
      <c r="AJ52" s="22">
        <v>195.71927007574607</v>
      </c>
      <c r="AK52" s="22">
        <v>18.41830856828397</v>
      </c>
      <c r="AL52" s="22">
        <v>53.87498251524952</v>
      </c>
      <c r="AM52" s="22">
        <v>23.307740600945024</v>
      </c>
      <c r="AO52" s="22">
        <v>0</v>
      </c>
      <c r="AP52" s="22">
        <v>320.2735778297827</v>
      </c>
      <c r="AQ52" s="22">
        <v>34.7601571553944</v>
      </c>
      <c r="AR52" s="22">
        <v>-3.9711676871117416</v>
      </c>
      <c r="AS52" s="22">
        <v>22.28228844474718</v>
      </c>
      <c r="AT52" s="22">
        <v>0</v>
      </c>
      <c r="AU52" s="22">
        <v>0</v>
      </c>
      <c r="AV52" s="22">
        <v>0</v>
      </c>
      <c r="AW52" s="22">
        <v>10.528473931714599</v>
      </c>
      <c r="AX52" s="22">
        <v>50.33486034914622</v>
      </c>
      <c r="AY52" s="22">
        <v>23.307740600945024</v>
      </c>
      <c r="BA52" s="22">
        <v>0</v>
      </c>
      <c r="BB52" s="22">
        <v>0.6085114467907717</v>
      </c>
      <c r="BC52" s="22">
        <v>0</v>
      </c>
      <c r="BD52" s="22">
        <v>1.2195106619799683</v>
      </c>
      <c r="BE52" s="22">
        <v>0</v>
      </c>
      <c r="BF52" s="22">
        <v>0</v>
      </c>
      <c r="BG52" s="22">
        <v>0</v>
      </c>
      <c r="BH52" s="22">
        <v>0</v>
      </c>
      <c r="BI52" s="22">
        <v>7.88983463656937</v>
      </c>
      <c r="BJ52" s="22">
        <v>3.5401221661033</v>
      </c>
      <c r="BK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4.68459201404085</v>
      </c>
      <c r="BS52" s="22">
        <v>94.70515444040467</v>
      </c>
      <c r="BT52" s="22">
        <v>195.71927007574607</v>
      </c>
      <c r="BU52" s="22">
        <v>0</v>
      </c>
      <c r="BV52" s="22">
        <v>0</v>
      </c>
      <c r="BW52" s="22">
        <v>0</v>
      </c>
    </row>
    <row r="53" spans="1:75" ht="12">
      <c r="A53" s="36" t="s">
        <v>9</v>
      </c>
      <c r="B53" s="36">
        <v>205</v>
      </c>
      <c r="C53" s="27" t="s">
        <v>51</v>
      </c>
      <c r="D53" s="36" t="s">
        <v>35</v>
      </c>
      <c r="E53" s="36">
        <v>0</v>
      </c>
      <c r="F53" s="36">
        <f t="shared" si="0"/>
        <v>2050</v>
      </c>
      <c r="H53" s="22">
        <f t="shared" si="1"/>
        <v>172.93922022144466</v>
      </c>
      <c r="I53" s="22">
        <f t="shared" si="2"/>
        <v>226.8760837036452</v>
      </c>
      <c r="J53" s="22">
        <f t="shared" si="3"/>
        <v>53.93686348220056</v>
      </c>
      <c r="L53" s="22">
        <f t="shared" si="4"/>
        <v>24.794035888558575</v>
      </c>
      <c r="M53" s="22">
        <f t="shared" si="5"/>
        <v>0</v>
      </c>
      <c r="N53" s="22">
        <f t="shared" si="6"/>
        <v>29.142827593641982</v>
      </c>
      <c r="O53" s="22">
        <f t="shared" si="7"/>
        <v>0</v>
      </c>
      <c r="Q53" s="22">
        <v>0.71722021186619</v>
      </c>
      <c r="R53" s="22">
        <v>4.318340574532782</v>
      </c>
      <c r="S53" s="22">
        <v>0</v>
      </c>
      <c r="T53" s="22">
        <v>0</v>
      </c>
      <c r="U53" s="22">
        <v>0</v>
      </c>
      <c r="V53" s="22">
        <v>3.037800982252044</v>
      </c>
      <c r="W53" s="22">
        <v>9.083293796461511</v>
      </c>
      <c r="X53" s="22">
        <v>41.60137352004531</v>
      </c>
      <c r="Y53" s="22">
        <v>0</v>
      </c>
      <c r="Z53" s="22">
        <v>111.43060596030422</v>
      </c>
      <c r="AA53" s="22">
        <v>2.7505851759826188</v>
      </c>
      <c r="AC53" s="22">
        <v>-0.09658510673103188</v>
      </c>
      <c r="AD53" s="22">
        <v>2.1552730674951732</v>
      </c>
      <c r="AE53" s="22">
        <v>0</v>
      </c>
      <c r="AF53" s="22">
        <v>0</v>
      </c>
      <c r="AG53" s="22">
        <v>0</v>
      </c>
      <c r="AH53" s="22">
        <v>0.41092912403867105</v>
      </c>
      <c r="AI53" s="22">
        <v>3.1084842814137197</v>
      </c>
      <c r="AJ53" s="22">
        <v>25.623414188189592</v>
      </c>
      <c r="AK53" s="22">
        <v>0</v>
      </c>
      <c r="AL53" s="22">
        <v>22.371049044064986</v>
      </c>
      <c r="AM53" s="22">
        <v>0.36429888372944613</v>
      </c>
      <c r="AO53" s="22">
        <v>-0.09658510673103188</v>
      </c>
      <c r="AP53" s="22">
        <v>2.1552730674951732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22.371049044064986</v>
      </c>
      <c r="AY53" s="22">
        <v>0.36429888372944613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0.41092912403867105</v>
      </c>
      <c r="BS53" s="22">
        <v>3.1084842814137197</v>
      </c>
      <c r="BT53" s="22">
        <v>25.623414188189592</v>
      </c>
      <c r="BU53" s="22">
        <v>0</v>
      </c>
      <c r="BV53" s="22">
        <v>0</v>
      </c>
      <c r="BW53" s="22">
        <v>0</v>
      </c>
    </row>
    <row r="54" spans="1:75" ht="12">
      <c r="A54" s="36" t="s">
        <v>9</v>
      </c>
      <c r="B54" s="36">
        <v>206</v>
      </c>
      <c r="C54" s="27" t="s">
        <v>51</v>
      </c>
      <c r="D54" s="36" t="s">
        <v>36</v>
      </c>
      <c r="E54" s="36">
        <v>0</v>
      </c>
      <c r="F54" s="36">
        <f t="shared" si="0"/>
        <v>2060</v>
      </c>
      <c r="H54" s="22">
        <f t="shared" si="1"/>
        <v>726.1423054653453</v>
      </c>
      <c r="I54" s="22">
        <f t="shared" si="2"/>
        <v>999.051840518692</v>
      </c>
      <c r="J54" s="22">
        <f t="shared" si="3"/>
        <v>272.90953505334664</v>
      </c>
      <c r="L54" s="22">
        <f t="shared" si="4"/>
        <v>94.85408219497225</v>
      </c>
      <c r="M54" s="22">
        <f t="shared" si="5"/>
        <v>56.824004224333464</v>
      </c>
      <c r="N54" s="22">
        <f t="shared" si="6"/>
        <v>121.23144863404092</v>
      </c>
      <c r="O54" s="22">
        <f t="shared" si="7"/>
        <v>0</v>
      </c>
      <c r="Q54" s="22">
        <v>1.075830317799285</v>
      </c>
      <c r="R54" s="22">
        <v>42.31973763042126</v>
      </c>
      <c r="S54" s="22">
        <v>50.999568744319824</v>
      </c>
      <c r="T54" s="22">
        <v>32.656423875255214</v>
      </c>
      <c r="U54" s="22">
        <v>5.062754406329078</v>
      </c>
      <c r="V54" s="22">
        <v>43.13677394797902</v>
      </c>
      <c r="W54" s="22">
        <v>34.516516426553736</v>
      </c>
      <c r="X54" s="22">
        <v>168.17576529380025</v>
      </c>
      <c r="Y54" s="22">
        <v>143.95104560881558</v>
      </c>
      <c r="Z54" s="22">
        <v>100.2875453642738</v>
      </c>
      <c r="AA54" s="22">
        <v>103.96034384979828</v>
      </c>
      <c r="AC54" s="22">
        <v>-0.14487766009654782</v>
      </c>
      <c r="AD54" s="22">
        <v>23.72977019510293</v>
      </c>
      <c r="AE54" s="22">
        <v>7.040031828940638</v>
      </c>
      <c r="AF54" s="22">
        <v>4.805330307702629</v>
      </c>
      <c r="AG54" s="22">
        <v>0.9758666472152051</v>
      </c>
      <c r="AH54" s="22">
        <v>5.835193561349128</v>
      </c>
      <c r="AI54" s="22">
        <v>11.812240269372131</v>
      </c>
      <c r="AJ54" s="22">
        <v>103.58401480331966</v>
      </c>
      <c r="AK54" s="22">
        <v>66.19603731745434</v>
      </c>
      <c r="AL54" s="22">
        <v>35.30698961400896</v>
      </c>
      <c r="AM54" s="22">
        <v>13.768938168977547</v>
      </c>
      <c r="AO54" s="22">
        <v>-0.14487766009654782</v>
      </c>
      <c r="AP54" s="22">
        <v>21.121676061452696</v>
      </c>
      <c r="AQ54" s="22">
        <v>7.040031828940638</v>
      </c>
      <c r="AR54" s="22">
        <v>-0.4215205924867211</v>
      </c>
      <c r="AS54" s="22">
        <v>0.9758666472152051</v>
      </c>
      <c r="AT54" s="22">
        <v>0</v>
      </c>
      <c r="AU54" s="22">
        <v>0</v>
      </c>
      <c r="AV54" s="22">
        <v>0</v>
      </c>
      <c r="AW54" s="22">
        <v>32.380023601310945</v>
      </c>
      <c r="AX54" s="22">
        <v>20.13394413965849</v>
      </c>
      <c r="AY54" s="22">
        <v>13.768938168977547</v>
      </c>
      <c r="BA54" s="22">
        <v>0</v>
      </c>
      <c r="BB54" s="22">
        <v>2.608094133650235</v>
      </c>
      <c r="BC54" s="22">
        <v>0</v>
      </c>
      <c r="BD54" s="22">
        <v>5.22685090018935</v>
      </c>
      <c r="BE54" s="22">
        <v>0</v>
      </c>
      <c r="BF54" s="22">
        <v>0</v>
      </c>
      <c r="BG54" s="22">
        <v>0</v>
      </c>
      <c r="BH54" s="22">
        <v>0</v>
      </c>
      <c r="BI54" s="22">
        <v>33.8160137161434</v>
      </c>
      <c r="BJ54" s="22">
        <v>15.173045474350474</v>
      </c>
      <c r="BK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5.835193561349128</v>
      </c>
      <c r="BS54" s="22">
        <v>11.812240269372131</v>
      </c>
      <c r="BT54" s="22">
        <v>103.58401480331966</v>
      </c>
      <c r="BU54" s="22">
        <v>0</v>
      </c>
      <c r="BV54" s="22">
        <v>0</v>
      </c>
      <c r="BW54" s="22">
        <v>0</v>
      </c>
    </row>
    <row r="55" spans="1:75" ht="12">
      <c r="A55" s="36" t="s">
        <v>9</v>
      </c>
      <c r="B55" s="36">
        <v>207</v>
      </c>
      <c r="C55" s="27" t="s">
        <v>51</v>
      </c>
      <c r="D55" s="36" t="s">
        <v>37</v>
      </c>
      <c r="E55" s="36">
        <v>0</v>
      </c>
      <c r="F55" s="36">
        <f t="shared" si="0"/>
        <v>2070</v>
      </c>
      <c r="H55" s="22">
        <f t="shared" si="1"/>
        <v>278.2368363777806</v>
      </c>
      <c r="I55" s="22">
        <f t="shared" si="2"/>
        <v>318.65000083144866</v>
      </c>
      <c r="J55" s="22">
        <f t="shared" si="3"/>
        <v>40.41316445366806</v>
      </c>
      <c r="L55" s="22">
        <f t="shared" si="4"/>
        <v>40.41316445366806</v>
      </c>
      <c r="M55" s="22">
        <f t="shared" si="5"/>
        <v>0</v>
      </c>
      <c r="N55" s="22">
        <f t="shared" si="6"/>
        <v>0</v>
      </c>
      <c r="O55" s="22">
        <f t="shared" si="7"/>
        <v>0</v>
      </c>
      <c r="Q55" s="22">
        <v>0</v>
      </c>
      <c r="R55" s="22">
        <v>0</v>
      </c>
      <c r="S55" s="22">
        <v>245.43542458203916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32.03629921358746</v>
      </c>
      <c r="AA55" s="22">
        <v>0.765112582153943</v>
      </c>
      <c r="AC55" s="22">
        <v>0</v>
      </c>
      <c r="AD55" s="22">
        <v>0</v>
      </c>
      <c r="AE55" s="22">
        <v>33.88015317677682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6.431676600168684</v>
      </c>
      <c r="AM55" s="22">
        <v>0.10133467672254949</v>
      </c>
      <c r="AO55" s="22">
        <v>0</v>
      </c>
      <c r="AP55" s="22">
        <v>0</v>
      </c>
      <c r="AQ55" s="22">
        <v>33.88015317677682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6.431676600168684</v>
      </c>
      <c r="AY55" s="22">
        <v>0.10133467672254949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</row>
    <row r="56" spans="1:75" ht="12">
      <c r="A56" s="36" t="s">
        <v>9</v>
      </c>
      <c r="B56" s="36">
        <v>208</v>
      </c>
      <c r="C56" s="27" t="s">
        <v>51</v>
      </c>
      <c r="D56" s="36" t="s">
        <v>38</v>
      </c>
      <c r="E56" s="36">
        <v>0</v>
      </c>
      <c r="F56" s="36">
        <f t="shared" si="0"/>
        <v>2080</v>
      </c>
      <c r="H56" s="22">
        <f t="shared" si="1"/>
        <v>131.0312663521632</v>
      </c>
      <c r="I56" s="22">
        <f t="shared" si="2"/>
        <v>182.54953876498797</v>
      </c>
      <c r="J56" s="22">
        <f t="shared" si="3"/>
        <v>51.5182724128248</v>
      </c>
      <c r="L56" s="22">
        <f t="shared" si="4"/>
        <v>14.224030246352216</v>
      </c>
      <c r="M56" s="22">
        <f t="shared" si="5"/>
        <v>8.14574657902498</v>
      </c>
      <c r="N56" s="22">
        <f t="shared" si="6"/>
        <v>29.14849558744761</v>
      </c>
      <c r="O56" s="22">
        <f t="shared" si="7"/>
        <v>0</v>
      </c>
      <c r="Q56" s="22">
        <v>4.482626324163687</v>
      </c>
      <c r="R56" s="22">
        <v>13.818689838504902</v>
      </c>
      <c r="S56" s="22">
        <v>4.462462265127984</v>
      </c>
      <c r="T56" s="22">
        <v>16.32821193762761</v>
      </c>
      <c r="U56" s="22">
        <v>0</v>
      </c>
      <c r="V56" s="22">
        <v>3.6453611787024522</v>
      </c>
      <c r="W56" s="22">
        <v>7.266635037169209</v>
      </c>
      <c r="X56" s="22">
        <v>42.48650912685479</v>
      </c>
      <c r="Y56" s="22">
        <v>9.714487740472215</v>
      </c>
      <c r="Z56" s="22">
        <v>22.286121192060843</v>
      </c>
      <c r="AA56" s="22">
        <v>6.540161711479492</v>
      </c>
      <c r="AC56" s="22">
        <v>-0.6036569170689491</v>
      </c>
      <c r="AD56" s="22">
        <v>7.270745283807987</v>
      </c>
      <c r="AE56" s="22">
        <v>0.6160027850323058</v>
      </c>
      <c r="AF56" s="22">
        <v>0.5385111326268117</v>
      </c>
      <c r="AG56" s="22">
        <v>0</v>
      </c>
      <c r="AH56" s="22">
        <v>0.4931149488464052</v>
      </c>
      <c r="AI56" s="22">
        <v>2.486787425130976</v>
      </c>
      <c r="AJ56" s="22">
        <v>26.168593213470228</v>
      </c>
      <c r="AK56" s="22">
        <v>7.032695751960834</v>
      </c>
      <c r="AL56" s="22">
        <v>6.649272706143172</v>
      </c>
      <c r="AM56" s="22">
        <v>0.8662060828750349</v>
      </c>
      <c r="AO56" s="22">
        <v>-0.6036569170689491</v>
      </c>
      <c r="AP56" s="22">
        <v>6.896873815984554</v>
      </c>
      <c r="AQ56" s="22">
        <v>0.6160027850323058</v>
      </c>
      <c r="AR56" s="22">
        <v>-0.2107602962433606</v>
      </c>
      <c r="AS56" s="22">
        <v>0</v>
      </c>
      <c r="AT56" s="22">
        <v>0</v>
      </c>
      <c r="AU56" s="22">
        <v>0</v>
      </c>
      <c r="AV56" s="22">
        <v>0</v>
      </c>
      <c r="AW56" s="22">
        <v>2.185154966959634</v>
      </c>
      <c r="AX56" s="22">
        <v>4.474209808812997</v>
      </c>
      <c r="AY56" s="22">
        <v>0.8662060828750349</v>
      </c>
      <c r="BA56" s="22">
        <v>0</v>
      </c>
      <c r="BB56" s="22">
        <v>0.37387146782343317</v>
      </c>
      <c r="BC56" s="22">
        <v>0</v>
      </c>
      <c r="BD56" s="22">
        <v>0.7492714288701723</v>
      </c>
      <c r="BE56" s="22">
        <v>0</v>
      </c>
      <c r="BF56" s="22">
        <v>0</v>
      </c>
      <c r="BG56" s="22">
        <v>0</v>
      </c>
      <c r="BH56" s="22">
        <v>0</v>
      </c>
      <c r="BI56" s="22">
        <v>4.8475407850012004</v>
      </c>
      <c r="BJ56" s="22">
        <v>2.1750628973301747</v>
      </c>
      <c r="BK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0.4931149488464052</v>
      </c>
      <c r="BS56" s="22">
        <v>2.486787425130976</v>
      </c>
      <c r="BT56" s="22">
        <v>26.168593213470228</v>
      </c>
      <c r="BU56" s="22">
        <v>0</v>
      </c>
      <c r="BV56" s="22">
        <v>0</v>
      </c>
      <c r="BW56" s="22">
        <v>0</v>
      </c>
    </row>
    <row r="57" spans="1:75" ht="12">
      <c r="A57" s="36" t="s">
        <v>9</v>
      </c>
      <c r="B57" s="36">
        <v>209</v>
      </c>
      <c r="C57" s="27" t="s">
        <v>51</v>
      </c>
      <c r="D57" s="36" t="s">
        <v>39</v>
      </c>
      <c r="E57" s="36">
        <v>0</v>
      </c>
      <c r="F57" s="36">
        <f t="shared" si="0"/>
        <v>2090</v>
      </c>
      <c r="H57" s="22">
        <f t="shared" si="1"/>
        <v>2990.9145223199694</v>
      </c>
      <c r="I57" s="22">
        <f t="shared" si="2"/>
        <v>3905.6323611834146</v>
      </c>
      <c r="J57" s="22">
        <f t="shared" si="3"/>
        <v>914.7178388634452</v>
      </c>
      <c r="L57" s="22">
        <f t="shared" si="4"/>
        <v>516.3074105019062</v>
      </c>
      <c r="M57" s="22">
        <f t="shared" si="5"/>
        <v>63.10909450448018</v>
      </c>
      <c r="N57" s="22">
        <f t="shared" si="6"/>
        <v>335.30133385705886</v>
      </c>
      <c r="O57" s="22">
        <f t="shared" si="7"/>
        <v>0</v>
      </c>
      <c r="Q57" s="22">
        <v>9.503167807227017</v>
      </c>
      <c r="R57" s="22">
        <v>514.7461964843077</v>
      </c>
      <c r="S57" s="22">
        <v>902.0548721651572</v>
      </c>
      <c r="T57" s="22">
        <v>161.56336022494693</v>
      </c>
      <c r="U57" s="22">
        <v>194.91604464366947</v>
      </c>
      <c r="V57" s="22">
        <v>98.4247518249662</v>
      </c>
      <c r="W57" s="22">
        <v>42.38870438348706</v>
      </c>
      <c r="X57" s="22">
        <v>499.21648224054394</v>
      </c>
      <c r="Y57" s="22">
        <v>73.30022567810852</v>
      </c>
      <c r="Z57" s="22">
        <v>273.0049846027455</v>
      </c>
      <c r="AA57" s="22">
        <v>221.79573226480966</v>
      </c>
      <c r="AC57" s="22">
        <v>-1.2797526641861723</v>
      </c>
      <c r="AD57" s="22">
        <v>259.80511530291193</v>
      </c>
      <c r="AE57" s="22">
        <v>124.52056297438757</v>
      </c>
      <c r="AF57" s="22">
        <v>3.7195556336594207</v>
      </c>
      <c r="AG57" s="22">
        <v>37.57086591778539</v>
      </c>
      <c r="AH57" s="22">
        <v>13.314103618852938</v>
      </c>
      <c r="AI57" s="22">
        <v>14.506259979930693</v>
      </c>
      <c r="AJ57" s="22">
        <v>307.48097025827525</v>
      </c>
      <c r="AK57" s="22">
        <v>54.04426381766012</v>
      </c>
      <c r="AL57" s="22">
        <v>71.6603493635086</v>
      </c>
      <c r="AM57" s="22">
        <v>29.375544660659454</v>
      </c>
      <c r="AO57" s="22">
        <v>-1.2797526641861723</v>
      </c>
      <c r="AP57" s="22">
        <v>256.9085496454247</v>
      </c>
      <c r="AQ57" s="22">
        <v>124.52056297438757</v>
      </c>
      <c r="AR57" s="22">
        <v>-2.0854176680922</v>
      </c>
      <c r="AS57" s="22">
        <v>37.57086591778539</v>
      </c>
      <c r="AT57" s="22">
        <v>0</v>
      </c>
      <c r="AU57" s="22">
        <v>0</v>
      </c>
      <c r="AV57" s="22">
        <v>0</v>
      </c>
      <c r="AW57" s="22">
        <v>16.487987477968144</v>
      </c>
      <c r="AX57" s="22">
        <v>54.80907015795924</v>
      </c>
      <c r="AY57" s="22">
        <v>29.375544660659454</v>
      </c>
      <c r="BA57" s="22">
        <v>0</v>
      </c>
      <c r="BB57" s="22">
        <v>2.89656565748722</v>
      </c>
      <c r="BC57" s="22">
        <v>0</v>
      </c>
      <c r="BD57" s="22">
        <v>5.8049733017516205</v>
      </c>
      <c r="BE57" s="22">
        <v>0</v>
      </c>
      <c r="BF57" s="22">
        <v>0</v>
      </c>
      <c r="BG57" s="22">
        <v>0</v>
      </c>
      <c r="BH57" s="22">
        <v>0</v>
      </c>
      <c r="BI57" s="22">
        <v>37.55627633969198</v>
      </c>
      <c r="BJ57" s="22">
        <v>16.851279205549357</v>
      </c>
      <c r="BK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13.314103618852938</v>
      </c>
      <c r="BS57" s="22">
        <v>14.506259979930693</v>
      </c>
      <c r="BT57" s="22">
        <v>307.48097025827525</v>
      </c>
      <c r="BU57" s="22">
        <v>0</v>
      </c>
      <c r="BV57" s="22">
        <v>0</v>
      </c>
      <c r="BW57" s="22">
        <v>0</v>
      </c>
    </row>
    <row r="58" spans="1:75" ht="12">
      <c r="A58" s="36" t="s">
        <v>9</v>
      </c>
      <c r="B58" s="36">
        <v>210</v>
      </c>
      <c r="C58" s="27" t="s">
        <v>51</v>
      </c>
      <c r="D58" s="36" t="s">
        <v>40</v>
      </c>
      <c r="E58" s="36">
        <v>0</v>
      </c>
      <c r="F58" s="36">
        <f t="shared" si="0"/>
        <v>2100</v>
      </c>
      <c r="H58" s="22">
        <f t="shared" si="1"/>
        <v>6.181221416457206</v>
      </c>
      <c r="I58" s="22">
        <f t="shared" si="2"/>
        <v>6.817535534129414</v>
      </c>
      <c r="J58" s="22">
        <f t="shared" si="3"/>
        <v>0.6363141176722079</v>
      </c>
      <c r="L58" s="22">
        <f t="shared" si="4"/>
        <v>0.5938174906908994</v>
      </c>
      <c r="M58" s="22">
        <f t="shared" si="5"/>
        <v>0.042496626981308516</v>
      </c>
      <c r="N58" s="22">
        <f t="shared" si="6"/>
        <v>0</v>
      </c>
      <c r="O58" s="22">
        <f t="shared" si="7"/>
        <v>0</v>
      </c>
      <c r="Q58" s="22">
        <v>0</v>
      </c>
      <c r="R58" s="22">
        <v>0</v>
      </c>
      <c r="S58" s="22">
        <v>4.462462265127984</v>
      </c>
      <c r="T58" s="22">
        <v>1.7187591513292222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C58" s="22">
        <v>0</v>
      </c>
      <c r="AD58" s="22">
        <v>0.0019504997059396002</v>
      </c>
      <c r="AE58" s="22">
        <v>0.6160027850323058</v>
      </c>
      <c r="AF58" s="22">
        <v>-0.018276320730265742</v>
      </c>
      <c r="AG58" s="22">
        <v>0</v>
      </c>
      <c r="AH58" s="22">
        <v>0</v>
      </c>
      <c r="AI58" s="22">
        <v>0</v>
      </c>
      <c r="AJ58" s="22">
        <v>0</v>
      </c>
      <c r="AK58" s="22">
        <v>0.02528977921401693</v>
      </c>
      <c r="AL58" s="22">
        <v>0.011347374450211351</v>
      </c>
      <c r="AM58" s="22">
        <v>0</v>
      </c>
      <c r="AO58" s="22">
        <v>0</v>
      </c>
      <c r="AP58" s="22">
        <v>0</v>
      </c>
      <c r="AQ58" s="22">
        <v>0.6160027850323058</v>
      </c>
      <c r="AR58" s="22">
        <v>-0.022185294341406377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BA58" s="22">
        <v>0</v>
      </c>
      <c r="BB58" s="22">
        <v>0.0019504997059396002</v>
      </c>
      <c r="BC58" s="22">
        <v>0</v>
      </c>
      <c r="BD58" s="22">
        <v>0.003908973611140635</v>
      </c>
      <c r="BE58" s="22">
        <v>0</v>
      </c>
      <c r="BF58" s="22">
        <v>0</v>
      </c>
      <c r="BG58" s="22">
        <v>0</v>
      </c>
      <c r="BH58" s="22">
        <v>0</v>
      </c>
      <c r="BI58" s="22">
        <v>0.02528977921401693</v>
      </c>
      <c r="BJ58" s="22">
        <v>0.011347374450211351</v>
      </c>
      <c r="BK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</row>
    <row r="59" spans="1:75" ht="12">
      <c r="A59" s="36" t="s">
        <v>9</v>
      </c>
      <c r="B59" s="36">
        <v>211</v>
      </c>
      <c r="C59" s="27" t="s">
        <v>51</v>
      </c>
      <c r="D59" s="36" t="s">
        <v>41</v>
      </c>
      <c r="E59" s="36">
        <v>0</v>
      </c>
      <c r="F59" s="36">
        <f t="shared" si="0"/>
        <v>2110</v>
      </c>
      <c r="H59" s="22">
        <f t="shared" si="1"/>
        <v>113.04116945166207</v>
      </c>
      <c r="I59" s="22">
        <f t="shared" si="2"/>
        <v>175.86318540234376</v>
      </c>
      <c r="J59" s="22">
        <f t="shared" si="3"/>
        <v>62.82201595068169</v>
      </c>
      <c r="L59" s="22">
        <f t="shared" si="4"/>
        <v>33.91140782615222</v>
      </c>
      <c r="M59" s="22">
        <f t="shared" si="5"/>
        <v>18.13774207334234</v>
      </c>
      <c r="N59" s="22">
        <f t="shared" si="6"/>
        <v>10.772866051187126</v>
      </c>
      <c r="O59" s="22">
        <f t="shared" si="7"/>
        <v>0</v>
      </c>
      <c r="Q59" s="22">
        <v>0</v>
      </c>
      <c r="R59" s="22">
        <v>60.45676804345894</v>
      </c>
      <c r="S59" s="22">
        <v>3.824967655823987</v>
      </c>
      <c r="T59" s="22">
        <v>11.171934483639943</v>
      </c>
      <c r="U59" s="22">
        <v>12.656886015822694</v>
      </c>
      <c r="V59" s="22">
        <v>0</v>
      </c>
      <c r="W59" s="22">
        <v>1.2111058395282015</v>
      </c>
      <c r="X59" s="22">
        <v>16.81757652938002</v>
      </c>
      <c r="Y59" s="22">
        <v>0</v>
      </c>
      <c r="Z59" s="22">
        <v>0</v>
      </c>
      <c r="AA59" s="22">
        <v>6.901930884008284</v>
      </c>
      <c r="AC59" s="22">
        <v>0</v>
      </c>
      <c r="AD59" s="22">
        <v>31.006304558026635</v>
      </c>
      <c r="AE59" s="22">
        <v>0.5280023871705478</v>
      </c>
      <c r="AF59" s="22">
        <v>1.524162235304627</v>
      </c>
      <c r="AG59" s="22">
        <v>2.4396666180380127</v>
      </c>
      <c r="AH59" s="22">
        <v>0</v>
      </c>
      <c r="AI59" s="22">
        <v>0.41446457085516264</v>
      </c>
      <c r="AJ59" s="22">
        <v>10.358401480331963</v>
      </c>
      <c r="AK59" s="22">
        <v>10.793785885109548</v>
      </c>
      <c r="AL59" s="22">
        <v>4.843107926614816</v>
      </c>
      <c r="AM59" s="22">
        <v>0.9141202892303727</v>
      </c>
      <c r="AO59" s="22">
        <v>0</v>
      </c>
      <c r="AP59" s="22">
        <v>30.173822944932425</v>
      </c>
      <c r="AQ59" s="22">
        <v>0.5280023871705478</v>
      </c>
      <c r="AR59" s="22">
        <v>-0.14420441321914143</v>
      </c>
      <c r="AS59" s="22">
        <v>2.4396666180380127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0.9141202892303727</v>
      </c>
      <c r="BA59" s="22">
        <v>0</v>
      </c>
      <c r="BB59" s="22">
        <v>0.8324816130942079</v>
      </c>
      <c r="BC59" s="22">
        <v>0</v>
      </c>
      <c r="BD59" s="22">
        <v>1.6683666485237683</v>
      </c>
      <c r="BE59" s="22">
        <v>0</v>
      </c>
      <c r="BF59" s="22">
        <v>0</v>
      </c>
      <c r="BG59" s="22">
        <v>0</v>
      </c>
      <c r="BH59" s="22">
        <v>0</v>
      </c>
      <c r="BI59" s="22">
        <v>10.793785885109548</v>
      </c>
      <c r="BJ59" s="22">
        <v>4.843107926614816</v>
      </c>
      <c r="BK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0.41446457085516264</v>
      </c>
      <c r="BT59" s="22">
        <v>10.358401480331963</v>
      </c>
      <c r="BU59" s="22">
        <v>0</v>
      </c>
      <c r="BV59" s="22">
        <v>0</v>
      </c>
      <c r="BW59" s="22">
        <v>0</v>
      </c>
    </row>
    <row r="60" spans="1:75" ht="12">
      <c r="A60" s="36" t="s">
        <v>9</v>
      </c>
      <c r="B60" s="36">
        <v>213</v>
      </c>
      <c r="C60" s="27" t="s">
        <v>51</v>
      </c>
      <c r="D60" s="36" t="s">
        <v>44</v>
      </c>
      <c r="E60" s="36">
        <v>0</v>
      </c>
      <c r="F60" s="36">
        <f t="shared" si="0"/>
        <v>2130</v>
      </c>
      <c r="H60" s="22">
        <f t="shared" si="1"/>
        <v>780.0699466290675</v>
      </c>
      <c r="I60" s="22">
        <f t="shared" si="2"/>
        <v>1095.787802360082</v>
      </c>
      <c r="J60" s="22">
        <f t="shared" si="3"/>
        <v>315.71785573101437</v>
      </c>
      <c r="L60" s="22">
        <f t="shared" si="4"/>
        <v>131.01104228863127</v>
      </c>
      <c r="M60" s="22">
        <f t="shared" si="5"/>
        <v>124.2776347959831</v>
      </c>
      <c r="N60" s="22">
        <f t="shared" si="6"/>
        <v>60.42917864639998</v>
      </c>
      <c r="O60" s="22">
        <f t="shared" si="7"/>
        <v>0</v>
      </c>
      <c r="Q60" s="22">
        <v>0</v>
      </c>
      <c r="R60" s="22">
        <v>40.592401400608146</v>
      </c>
      <c r="S60" s="22">
        <v>22.949805934943917</v>
      </c>
      <c r="T60" s="22">
        <v>38.6720809049075</v>
      </c>
      <c r="U60" s="22">
        <v>17.71964042215177</v>
      </c>
      <c r="V60" s="22">
        <v>7.8982825538553145</v>
      </c>
      <c r="W60" s="22">
        <v>15.74437591386662</v>
      </c>
      <c r="X60" s="22">
        <v>87.62842507413798</v>
      </c>
      <c r="Y60" s="22">
        <v>299.38284945637105</v>
      </c>
      <c r="Z60" s="22">
        <v>62.67971585267112</v>
      </c>
      <c r="AA60" s="22">
        <v>186.80236911555411</v>
      </c>
      <c r="AC60" s="22">
        <v>0</v>
      </c>
      <c r="AD60" s="22">
        <v>25.963631070683338</v>
      </c>
      <c r="AE60" s="22">
        <v>3.1680143230232867</v>
      </c>
      <c r="AF60" s="22">
        <v>10.932279191702033</v>
      </c>
      <c r="AG60" s="22">
        <v>3.4155332652532175</v>
      </c>
      <c r="AH60" s="22">
        <v>1.0684157225005448</v>
      </c>
      <c r="AI60" s="22">
        <v>5.3880394211171145</v>
      </c>
      <c r="AJ60" s="22">
        <v>53.97272350278232</v>
      </c>
      <c r="AK60" s="22">
        <v>141.30023027329727</v>
      </c>
      <c r="AL60" s="22">
        <v>45.76811013202508</v>
      </c>
      <c r="AM60" s="22">
        <v>24.74087882863016</v>
      </c>
      <c r="AO60" s="22">
        <v>0</v>
      </c>
      <c r="AP60" s="22">
        <v>20.259566834454624</v>
      </c>
      <c r="AQ60" s="22">
        <v>3.1680143230232867</v>
      </c>
      <c r="AR60" s="22">
        <v>-0.49916912268164354</v>
      </c>
      <c r="AS60" s="22">
        <v>3.4155332652532175</v>
      </c>
      <c r="AT60" s="22">
        <v>0</v>
      </c>
      <c r="AU60" s="22">
        <v>0</v>
      </c>
      <c r="AV60" s="22">
        <v>0</v>
      </c>
      <c r="AW60" s="22">
        <v>67.34250307266508</v>
      </c>
      <c r="AX60" s="22">
        <v>12.583715087286555</v>
      </c>
      <c r="AY60" s="22">
        <v>24.74087882863016</v>
      </c>
      <c r="BA60" s="22">
        <v>0</v>
      </c>
      <c r="BB60" s="22">
        <v>5.704064236228713</v>
      </c>
      <c r="BC60" s="22">
        <v>0</v>
      </c>
      <c r="BD60" s="22">
        <v>11.431448314383676</v>
      </c>
      <c r="BE60" s="22">
        <v>0</v>
      </c>
      <c r="BF60" s="22">
        <v>0</v>
      </c>
      <c r="BG60" s="22">
        <v>0</v>
      </c>
      <c r="BH60" s="22">
        <v>0</v>
      </c>
      <c r="BI60" s="22">
        <v>73.95772720063219</v>
      </c>
      <c r="BJ60" s="22">
        <v>33.18439504473852</v>
      </c>
      <c r="BK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1.0684157225005448</v>
      </c>
      <c r="BS60" s="22">
        <v>5.3880394211171145</v>
      </c>
      <c r="BT60" s="22">
        <v>53.97272350278232</v>
      </c>
      <c r="BU60" s="22">
        <v>0</v>
      </c>
      <c r="BV60" s="22">
        <v>0</v>
      </c>
      <c r="BW60" s="22">
        <v>0</v>
      </c>
    </row>
    <row r="61" spans="1:75" ht="12">
      <c r="A61" s="36" t="s">
        <v>9</v>
      </c>
      <c r="B61" s="36">
        <v>214</v>
      </c>
      <c r="C61" s="27" t="s">
        <v>51</v>
      </c>
      <c r="D61" s="36" t="s">
        <v>45</v>
      </c>
      <c r="E61" s="36">
        <v>0</v>
      </c>
      <c r="F61" s="36">
        <f t="shared" si="0"/>
        <v>2140</v>
      </c>
      <c r="H61" s="22">
        <f t="shared" si="1"/>
        <v>1231.1816913153086</v>
      </c>
      <c r="I61" s="22">
        <f t="shared" si="2"/>
        <v>2001.4542810672312</v>
      </c>
      <c r="J61" s="22">
        <f t="shared" si="3"/>
        <v>770.2725897519226</v>
      </c>
      <c r="L61" s="22">
        <f t="shared" si="4"/>
        <v>168.29894731368097</v>
      </c>
      <c r="M61" s="22">
        <f t="shared" si="5"/>
        <v>500.124971716653</v>
      </c>
      <c r="N61" s="22">
        <f t="shared" si="6"/>
        <v>101.84867072158869</v>
      </c>
      <c r="O61" s="22">
        <f t="shared" si="7"/>
        <v>0</v>
      </c>
      <c r="Q61" s="22">
        <v>1.7930505296654746</v>
      </c>
      <c r="R61" s="22">
        <v>69.09344919252452</v>
      </c>
      <c r="S61" s="22">
        <v>260.0978005960311</v>
      </c>
      <c r="T61" s="22">
        <v>167.5790172545992</v>
      </c>
      <c r="U61" s="22">
        <v>54.00271366751015</v>
      </c>
      <c r="V61" s="22">
        <v>9.113402946756132</v>
      </c>
      <c r="W61" s="22">
        <v>80.53853832862539</v>
      </c>
      <c r="X61" s="22">
        <v>118.6081713124696</v>
      </c>
      <c r="Y61" s="22">
        <v>151.89926285102007</v>
      </c>
      <c r="Z61" s="22">
        <v>198.48576686679198</v>
      </c>
      <c r="AA61" s="22">
        <v>119.9705177693151</v>
      </c>
      <c r="AC61" s="22">
        <v>-0.24146276682757964</v>
      </c>
      <c r="AD61" s="22">
        <v>57.43898170589515</v>
      </c>
      <c r="AE61" s="22">
        <v>35.904162327597255</v>
      </c>
      <c r="AF61" s="22">
        <v>43.840004058858675</v>
      </c>
      <c r="AG61" s="22">
        <v>10.409244236962186</v>
      </c>
      <c r="AH61" s="22">
        <v>1.2327873721160132</v>
      </c>
      <c r="AI61" s="22">
        <v>27.56189396186831</v>
      </c>
      <c r="AJ61" s="22">
        <v>73.05398938760436</v>
      </c>
      <c r="AK61" s="22">
        <v>331.7926778568273</v>
      </c>
      <c r="AL61" s="22">
        <v>173.39091975163535</v>
      </c>
      <c r="AM61" s="22">
        <v>15.889391859385688</v>
      </c>
      <c r="AO61" s="22">
        <v>-0.24146276682757964</v>
      </c>
      <c r="AP61" s="22">
        <v>34.48436907992278</v>
      </c>
      <c r="AQ61" s="22">
        <v>35.904162327597255</v>
      </c>
      <c r="AR61" s="22">
        <v>-2.163066198287122</v>
      </c>
      <c r="AS61" s="22">
        <v>10.409244236962186</v>
      </c>
      <c r="AT61" s="22">
        <v>0</v>
      </c>
      <c r="AU61" s="22">
        <v>0</v>
      </c>
      <c r="AV61" s="22">
        <v>0</v>
      </c>
      <c r="AW61" s="22">
        <v>34.167877665187</v>
      </c>
      <c r="AX61" s="22">
        <v>39.84843110974077</v>
      </c>
      <c r="AY61" s="22">
        <v>15.889391859385688</v>
      </c>
      <c r="BA61" s="22">
        <v>0</v>
      </c>
      <c r="BB61" s="22">
        <v>22.954612625972374</v>
      </c>
      <c r="BC61" s="22">
        <v>0</v>
      </c>
      <c r="BD61" s="22">
        <v>46.003070257145794</v>
      </c>
      <c r="BE61" s="22">
        <v>0</v>
      </c>
      <c r="BF61" s="22">
        <v>0</v>
      </c>
      <c r="BG61" s="22">
        <v>0</v>
      </c>
      <c r="BH61" s="22">
        <v>0</v>
      </c>
      <c r="BI61" s="22">
        <v>297.6248001916403</v>
      </c>
      <c r="BJ61" s="22">
        <v>133.54248864189458</v>
      </c>
      <c r="BK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1.2327873721160132</v>
      </c>
      <c r="BS61" s="22">
        <v>27.56189396186831</v>
      </c>
      <c r="BT61" s="22">
        <v>73.05398938760436</v>
      </c>
      <c r="BU61" s="22">
        <v>0</v>
      </c>
      <c r="BV61" s="22">
        <v>0</v>
      </c>
      <c r="BW61" s="22">
        <v>0</v>
      </c>
    </row>
    <row r="62" spans="1:75" ht="12">
      <c r="A62" s="36" t="s">
        <v>9</v>
      </c>
      <c r="B62" s="36">
        <v>215</v>
      </c>
      <c r="C62" s="27" t="s">
        <v>51</v>
      </c>
      <c r="D62" s="36" t="s">
        <v>46</v>
      </c>
      <c r="E62" s="36">
        <v>0</v>
      </c>
      <c r="F62" s="36">
        <f t="shared" si="0"/>
        <v>2150</v>
      </c>
      <c r="H62" s="22">
        <f t="shared" si="1"/>
        <v>1911.4257831471273</v>
      </c>
      <c r="I62" s="22">
        <f t="shared" si="2"/>
        <v>2638.882347303706</v>
      </c>
      <c r="J62" s="22">
        <f t="shared" si="3"/>
        <v>727.4565641565786</v>
      </c>
      <c r="L62" s="22">
        <f t="shared" si="4"/>
        <v>316.5389383039055</v>
      </c>
      <c r="M62" s="22">
        <f t="shared" si="5"/>
        <v>109.01558171472121</v>
      </c>
      <c r="N62" s="22">
        <f t="shared" si="6"/>
        <v>301.90204413795186</v>
      </c>
      <c r="O62" s="22">
        <f t="shared" si="7"/>
        <v>0</v>
      </c>
      <c r="Q62" s="22">
        <v>3.0481859004313074</v>
      </c>
      <c r="R62" s="22">
        <v>350.64925465206204</v>
      </c>
      <c r="S62" s="22">
        <v>126.22393264219154</v>
      </c>
      <c r="T62" s="22">
        <v>110.85996526073484</v>
      </c>
      <c r="U62" s="22">
        <v>249.7625507122345</v>
      </c>
      <c r="V62" s="22">
        <v>103.8927935930199</v>
      </c>
      <c r="W62" s="22">
        <v>146.54380658291242</v>
      </c>
      <c r="X62" s="22">
        <v>385.9191245689311</v>
      </c>
      <c r="Y62" s="22">
        <v>47.68930345322723</v>
      </c>
      <c r="Z62" s="22">
        <v>231.91494865488315</v>
      </c>
      <c r="AA62" s="22">
        <v>154.92191712649955</v>
      </c>
      <c r="AC62" s="22">
        <v>-0.41048670360688544</v>
      </c>
      <c r="AD62" s="22">
        <v>180.01174336798465</v>
      </c>
      <c r="AE62" s="22">
        <v>17.424078776628075</v>
      </c>
      <c r="AF62" s="22">
        <v>8.596645112549758</v>
      </c>
      <c r="AG62" s="22">
        <v>48.142754595950116</v>
      </c>
      <c r="AH62" s="22">
        <v>14.05377604212255</v>
      </c>
      <c r="AI62" s="22">
        <v>50.150213073474696</v>
      </c>
      <c r="AJ62" s="22">
        <v>237.69805502235462</v>
      </c>
      <c r="AK62" s="22">
        <v>75.60239068769827</v>
      </c>
      <c r="AL62" s="22">
        <v>75.66889434829258</v>
      </c>
      <c r="AM62" s="22">
        <v>20.51849983313012</v>
      </c>
      <c r="AO62" s="22">
        <v>-0.41048670360688544</v>
      </c>
      <c r="AP62" s="22">
        <v>175.00817308060815</v>
      </c>
      <c r="AQ62" s="22">
        <v>17.424078776628075</v>
      </c>
      <c r="AR62" s="22">
        <v>-1.4309514850207112</v>
      </c>
      <c r="AS62" s="22">
        <v>48.142754595950116</v>
      </c>
      <c r="AT62" s="22">
        <v>0</v>
      </c>
      <c r="AU62" s="22">
        <v>0</v>
      </c>
      <c r="AV62" s="22">
        <v>0</v>
      </c>
      <c r="AW62" s="22">
        <v>10.727124383256383</v>
      </c>
      <c r="AX62" s="22">
        <v>46.55974582296025</v>
      </c>
      <c r="AY62" s="22">
        <v>20.51849983313012</v>
      </c>
      <c r="BA62" s="22">
        <v>0</v>
      </c>
      <c r="BB62" s="22">
        <v>5.00357028737651</v>
      </c>
      <c r="BC62" s="22">
        <v>0</v>
      </c>
      <c r="BD62" s="22">
        <v>10.02759659757047</v>
      </c>
      <c r="BE62" s="22">
        <v>0</v>
      </c>
      <c r="BF62" s="22">
        <v>0</v>
      </c>
      <c r="BG62" s="22">
        <v>0</v>
      </c>
      <c r="BH62" s="22">
        <v>0</v>
      </c>
      <c r="BI62" s="22">
        <v>64.8752663044419</v>
      </c>
      <c r="BJ62" s="22">
        <v>29.109148525332337</v>
      </c>
      <c r="BK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14.05377604212255</v>
      </c>
      <c r="BS62" s="22">
        <v>50.150213073474696</v>
      </c>
      <c r="BT62" s="22">
        <v>237.69805502235462</v>
      </c>
      <c r="BU62" s="22">
        <v>0</v>
      </c>
      <c r="BV62" s="22">
        <v>0</v>
      </c>
      <c r="BW62" s="22">
        <v>0</v>
      </c>
    </row>
    <row r="63" spans="1:75" ht="12">
      <c r="A63" s="36" t="s">
        <v>9</v>
      </c>
      <c r="B63" s="36">
        <v>216</v>
      </c>
      <c r="C63" s="27" t="s">
        <v>51</v>
      </c>
      <c r="D63" s="36" t="s">
        <v>47</v>
      </c>
      <c r="E63" s="36">
        <v>0</v>
      </c>
      <c r="F63" s="36">
        <f t="shared" si="0"/>
        <v>2160</v>
      </c>
      <c r="H63" s="22">
        <f t="shared" si="1"/>
        <v>3556.3838098629653</v>
      </c>
      <c r="I63" s="22">
        <f t="shared" si="2"/>
        <v>4856.3133368577965</v>
      </c>
      <c r="J63" s="22">
        <f t="shared" si="3"/>
        <v>1299.9295269948311</v>
      </c>
      <c r="L63" s="22">
        <f t="shared" si="4"/>
        <v>568.4735112556108</v>
      </c>
      <c r="M63" s="22">
        <f t="shared" si="5"/>
        <v>412.1248965183039</v>
      </c>
      <c r="N63" s="22">
        <f t="shared" si="6"/>
        <v>319.3311192209164</v>
      </c>
      <c r="O63" s="22">
        <f t="shared" si="7"/>
        <v>0</v>
      </c>
      <c r="Q63" s="22">
        <v>85.3492052120766</v>
      </c>
      <c r="R63" s="22">
        <v>432.6977255681848</v>
      </c>
      <c r="S63" s="22">
        <v>434.13382893602267</v>
      </c>
      <c r="T63" s="22">
        <v>279.2983620909987</v>
      </c>
      <c r="U63" s="22">
        <v>296.1711327702511</v>
      </c>
      <c r="V63" s="22">
        <v>55.287977876987185</v>
      </c>
      <c r="W63" s="22">
        <v>297.93203652393777</v>
      </c>
      <c r="X63" s="22">
        <v>340.7772086216479</v>
      </c>
      <c r="Y63" s="22">
        <v>425.6711900825099</v>
      </c>
      <c r="Z63" s="22">
        <v>504.22349197037653</v>
      </c>
      <c r="AA63" s="22">
        <v>404.8416502099723</v>
      </c>
      <c r="AC63" s="22">
        <v>-11.493627700992791</v>
      </c>
      <c r="AD63" s="22">
        <v>234.87396823748435</v>
      </c>
      <c r="AE63" s="22">
        <v>59.9282709438572</v>
      </c>
      <c r="AF63" s="22">
        <v>34.30343581584695</v>
      </c>
      <c r="AG63" s="22">
        <v>57.08819886208951</v>
      </c>
      <c r="AH63" s="22">
        <v>7.478910057503811</v>
      </c>
      <c r="AI63" s="22">
        <v>101.95828443037007</v>
      </c>
      <c r="AJ63" s="22">
        <v>209.8939247330425</v>
      </c>
      <c r="AK63" s="22">
        <v>341.0053975070099</v>
      </c>
      <c r="AL63" s="22">
        <v>211.27386055803493</v>
      </c>
      <c r="AM63" s="22">
        <v>53.61890355058459</v>
      </c>
      <c r="AO63" s="22">
        <v>-11.493627700992791</v>
      </c>
      <c r="AP63" s="22">
        <v>215.9583613630164</v>
      </c>
      <c r="AQ63" s="22">
        <v>59.9282709438572</v>
      </c>
      <c r="AR63" s="22">
        <v>-3.6051103304785372</v>
      </c>
      <c r="AS63" s="22">
        <v>57.08819886208951</v>
      </c>
      <c r="AT63" s="22">
        <v>0</v>
      </c>
      <c r="AU63" s="22">
        <v>0</v>
      </c>
      <c r="AV63" s="22">
        <v>0</v>
      </c>
      <c r="AW63" s="22">
        <v>95.74951764314034</v>
      </c>
      <c r="AX63" s="22">
        <v>101.22899692439405</v>
      </c>
      <c r="AY63" s="22">
        <v>53.61890355058459</v>
      </c>
      <c r="BA63" s="22">
        <v>0</v>
      </c>
      <c r="BB63" s="22">
        <v>18.915606874467958</v>
      </c>
      <c r="BC63" s="22">
        <v>0</v>
      </c>
      <c r="BD63" s="22">
        <v>37.90854614632549</v>
      </c>
      <c r="BE63" s="22">
        <v>0</v>
      </c>
      <c r="BF63" s="22">
        <v>0</v>
      </c>
      <c r="BG63" s="22">
        <v>0</v>
      </c>
      <c r="BH63" s="22">
        <v>0</v>
      </c>
      <c r="BI63" s="22">
        <v>245.25587986386958</v>
      </c>
      <c r="BJ63" s="22">
        <v>110.04486363364086</v>
      </c>
      <c r="BK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7.478910057503811</v>
      </c>
      <c r="BS63" s="22">
        <v>101.95828443037007</v>
      </c>
      <c r="BT63" s="22">
        <v>209.8939247330425</v>
      </c>
      <c r="BU63" s="22">
        <v>0</v>
      </c>
      <c r="BV63" s="22">
        <v>0</v>
      </c>
      <c r="BW63" s="22">
        <v>0</v>
      </c>
    </row>
    <row r="64" spans="1:75" ht="12">
      <c r="A64" s="36" t="s">
        <v>9</v>
      </c>
      <c r="B64" s="36">
        <v>217</v>
      </c>
      <c r="C64" s="27" t="s">
        <v>51</v>
      </c>
      <c r="D64" s="36" t="s">
        <v>48</v>
      </c>
      <c r="E64" s="36">
        <v>0</v>
      </c>
      <c r="F64" s="36">
        <f t="shared" si="0"/>
        <v>2170</v>
      </c>
      <c r="H64" s="22">
        <f t="shared" si="1"/>
        <v>141.02979554433216</v>
      </c>
      <c r="I64" s="22">
        <f t="shared" si="2"/>
        <v>235.20482639148636</v>
      </c>
      <c r="J64" s="22">
        <f t="shared" si="3"/>
        <v>94.1750308471542</v>
      </c>
      <c r="L64" s="22">
        <f t="shared" si="4"/>
        <v>24.487424393599827</v>
      </c>
      <c r="M64" s="22">
        <f t="shared" si="5"/>
        <v>39.594338704398716</v>
      </c>
      <c r="N64" s="22">
        <f t="shared" si="6"/>
        <v>30.093267749155665</v>
      </c>
      <c r="O64" s="22">
        <f t="shared" si="7"/>
        <v>0</v>
      </c>
      <c r="Q64" s="22">
        <v>0</v>
      </c>
      <c r="R64" s="22">
        <v>31.955720251542587</v>
      </c>
      <c r="S64" s="22">
        <v>12.749892186079958</v>
      </c>
      <c r="T64" s="22">
        <v>1.7187591513292222</v>
      </c>
      <c r="U64" s="22">
        <v>4.218962005274231</v>
      </c>
      <c r="V64" s="22">
        <v>5.468041768053679</v>
      </c>
      <c r="W64" s="22">
        <v>10.899952555753815</v>
      </c>
      <c r="X64" s="22">
        <v>41.60137352004531</v>
      </c>
      <c r="Y64" s="22">
        <v>10.597622989606053</v>
      </c>
      <c r="Z64" s="22">
        <v>10.44661930877852</v>
      </c>
      <c r="AA64" s="22">
        <v>11.372851807868782</v>
      </c>
      <c r="AC64" s="22">
        <v>0</v>
      </c>
      <c r="AD64" s="22">
        <v>17.7663118937459</v>
      </c>
      <c r="AE64" s="22">
        <v>1.7600079572351597</v>
      </c>
      <c r="AF64" s="22">
        <v>3.6198266990841765</v>
      </c>
      <c r="AG64" s="22">
        <v>0.8132222060126709</v>
      </c>
      <c r="AH64" s="22">
        <v>0.7396724232696078</v>
      </c>
      <c r="AI64" s="22">
        <v>3.730181137696464</v>
      </c>
      <c r="AJ64" s="22">
        <v>25.623414188189592</v>
      </c>
      <c r="AK64" s="22">
        <v>25.946430386352844</v>
      </c>
      <c r="AL64" s="22">
        <v>12.669696396721179</v>
      </c>
      <c r="AM64" s="22">
        <v>1.5062675588466095</v>
      </c>
      <c r="AO64" s="22">
        <v>0</v>
      </c>
      <c r="AP64" s="22">
        <v>15.949020699464281</v>
      </c>
      <c r="AQ64" s="22">
        <v>1.7600079572351597</v>
      </c>
      <c r="AR64" s="22">
        <v>-0.022185294341406377</v>
      </c>
      <c r="AS64" s="22">
        <v>0.8132222060126709</v>
      </c>
      <c r="AT64" s="22">
        <v>0</v>
      </c>
      <c r="AU64" s="22">
        <v>0</v>
      </c>
      <c r="AV64" s="22">
        <v>0</v>
      </c>
      <c r="AW64" s="22">
        <v>2.3838054185014186</v>
      </c>
      <c r="AX64" s="22">
        <v>2.0972858478810923</v>
      </c>
      <c r="AY64" s="22">
        <v>1.5062675588466095</v>
      </c>
      <c r="BA64" s="22">
        <v>0</v>
      </c>
      <c r="BB64" s="22">
        <v>1.817291194281619</v>
      </c>
      <c r="BC64" s="22">
        <v>0</v>
      </c>
      <c r="BD64" s="22">
        <v>3.642011993425583</v>
      </c>
      <c r="BE64" s="22">
        <v>0</v>
      </c>
      <c r="BF64" s="22">
        <v>0</v>
      </c>
      <c r="BG64" s="22">
        <v>0</v>
      </c>
      <c r="BH64" s="22">
        <v>0</v>
      </c>
      <c r="BI64" s="22">
        <v>23.562624967851427</v>
      </c>
      <c r="BJ64" s="22">
        <v>10.572410548840086</v>
      </c>
      <c r="BK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0.7396724232696078</v>
      </c>
      <c r="BS64" s="22">
        <v>3.730181137696464</v>
      </c>
      <c r="BT64" s="22">
        <v>25.623414188189592</v>
      </c>
      <c r="BU64" s="22">
        <v>0</v>
      </c>
      <c r="BV64" s="22">
        <v>0</v>
      </c>
      <c r="BW64" s="22">
        <v>0</v>
      </c>
    </row>
    <row r="65" spans="1:75" ht="12">
      <c r="A65" s="36" t="s">
        <v>9</v>
      </c>
      <c r="B65" s="36">
        <v>218</v>
      </c>
      <c r="C65" s="27" t="s">
        <v>51</v>
      </c>
      <c r="D65" s="36" t="s">
        <v>49</v>
      </c>
      <c r="E65" s="36">
        <v>0</v>
      </c>
      <c r="F65" s="36">
        <f t="shared" si="0"/>
        <v>2180</v>
      </c>
      <c r="H65" s="22">
        <f t="shared" si="1"/>
        <v>168.0978175889883</v>
      </c>
      <c r="I65" s="22">
        <f t="shared" si="2"/>
        <v>226.35277695757873</v>
      </c>
      <c r="J65" s="22">
        <f t="shared" si="3"/>
        <v>58.25495936859042</v>
      </c>
      <c r="L65" s="22">
        <f t="shared" si="4"/>
        <v>19.575402866682825</v>
      </c>
      <c r="M65" s="22">
        <f t="shared" si="5"/>
        <v>6.000311521396347</v>
      </c>
      <c r="N65" s="22">
        <f t="shared" si="6"/>
        <v>32.67924498051124</v>
      </c>
      <c r="O65" s="22">
        <f t="shared" si="7"/>
        <v>0</v>
      </c>
      <c r="Q65" s="22">
        <v>0.358610105933095</v>
      </c>
      <c r="R65" s="22">
        <v>12.955021723598344</v>
      </c>
      <c r="S65" s="22">
        <v>73.31188006995974</v>
      </c>
      <c r="T65" s="22">
        <v>0</v>
      </c>
      <c r="U65" s="22">
        <v>5.906546807383924</v>
      </c>
      <c r="V65" s="22">
        <v>7.898282553855314</v>
      </c>
      <c r="W65" s="22">
        <v>12.716611315046116</v>
      </c>
      <c r="X65" s="22">
        <v>44.256780340473746</v>
      </c>
      <c r="Y65" s="22">
        <v>2.6494057474015134</v>
      </c>
      <c r="Z65" s="22">
        <v>3.482206436259507</v>
      </c>
      <c r="AA65" s="22">
        <v>4.562472489077019</v>
      </c>
      <c r="AC65" s="22">
        <v>-0.04829255336551594</v>
      </c>
      <c r="AD65" s="22">
        <v>6.741220021077009</v>
      </c>
      <c r="AE65" s="22">
        <v>10.120045754102165</v>
      </c>
      <c r="AF65" s="22">
        <v>0.5519275542992572</v>
      </c>
      <c r="AG65" s="22">
        <v>1.1385110884177392</v>
      </c>
      <c r="AH65" s="22">
        <v>1.0684157225005446</v>
      </c>
      <c r="AI65" s="22">
        <v>4.351877993979208</v>
      </c>
      <c r="AJ65" s="22">
        <v>27.258951264031488</v>
      </c>
      <c r="AK65" s="22">
        <v>4.16674189426463</v>
      </c>
      <c r="AL65" s="22">
        <v>2.301287891493355</v>
      </c>
      <c r="AM65" s="22">
        <v>0.6042727377905307</v>
      </c>
      <c r="AO65" s="22">
        <v>-0.04829255336551594</v>
      </c>
      <c r="AP65" s="22">
        <v>6.465819202485519</v>
      </c>
      <c r="AQ65" s="22">
        <v>10.120045754102165</v>
      </c>
      <c r="AR65" s="22">
        <v>0</v>
      </c>
      <c r="AS65" s="22">
        <v>1.1385110884177392</v>
      </c>
      <c r="AT65" s="22">
        <v>0</v>
      </c>
      <c r="AU65" s="22">
        <v>0</v>
      </c>
      <c r="AV65" s="22">
        <v>0</v>
      </c>
      <c r="AW65" s="22">
        <v>0.5959513546253546</v>
      </c>
      <c r="AX65" s="22">
        <v>0.6990952826270308</v>
      </c>
      <c r="AY65" s="22">
        <v>0.6042727377905307</v>
      </c>
      <c r="BA65" s="22">
        <v>0</v>
      </c>
      <c r="BB65" s="22">
        <v>0.2754008185914901</v>
      </c>
      <c r="BC65" s="22">
        <v>0</v>
      </c>
      <c r="BD65" s="22">
        <v>0.5519275542992572</v>
      </c>
      <c r="BE65" s="22">
        <v>0</v>
      </c>
      <c r="BF65" s="22">
        <v>0</v>
      </c>
      <c r="BG65" s="22">
        <v>0</v>
      </c>
      <c r="BH65" s="22">
        <v>0</v>
      </c>
      <c r="BI65" s="22">
        <v>3.5707905396392756</v>
      </c>
      <c r="BJ65" s="22">
        <v>1.602192608866324</v>
      </c>
      <c r="BK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1.0684157225005446</v>
      </c>
      <c r="BS65" s="22">
        <v>4.351877993979208</v>
      </c>
      <c r="BT65" s="22">
        <v>27.258951264031488</v>
      </c>
      <c r="BU65" s="22">
        <v>0</v>
      </c>
      <c r="BV65" s="22">
        <v>0</v>
      </c>
      <c r="BW65" s="22">
        <v>0</v>
      </c>
    </row>
    <row r="66" spans="1:75" ht="12">
      <c r="A66" s="36" t="s">
        <v>9</v>
      </c>
      <c r="B66" s="36">
        <v>219</v>
      </c>
      <c r="C66" s="27" t="s">
        <v>51</v>
      </c>
      <c r="D66" s="36" t="s">
        <v>50</v>
      </c>
      <c r="E66" s="36">
        <v>0</v>
      </c>
      <c r="F66" s="36">
        <f t="shared" si="0"/>
        <v>2190</v>
      </c>
      <c r="H66" s="22">
        <f t="shared" si="1"/>
        <v>11254.754336622043</v>
      </c>
      <c r="I66" s="22">
        <f t="shared" si="2"/>
        <v>14678.332474809959</v>
      </c>
      <c r="J66" s="22">
        <f t="shared" si="3"/>
        <v>3423.578138187916</v>
      </c>
      <c r="L66" s="22">
        <f t="shared" si="4"/>
        <v>1398.6056079660882</v>
      </c>
      <c r="M66" s="22">
        <f t="shared" si="5"/>
        <v>346.2298246951609</v>
      </c>
      <c r="N66" s="22">
        <f t="shared" si="6"/>
        <v>1678.7427055266667</v>
      </c>
      <c r="O66" s="22">
        <f t="shared" si="7"/>
        <v>0</v>
      </c>
      <c r="Q66" s="22">
        <v>6.275676853829162</v>
      </c>
      <c r="R66" s="22">
        <v>392.9689922824834</v>
      </c>
      <c r="S66" s="22">
        <v>577.5701160294221</v>
      </c>
      <c r="T66" s="22">
        <v>262.97015015337104</v>
      </c>
      <c r="U66" s="22">
        <v>70.87856168860708</v>
      </c>
      <c r="V66" s="22">
        <v>629.4323635226235</v>
      </c>
      <c r="W66" s="22">
        <v>2020.1245403330404</v>
      </c>
      <c r="X66" s="22">
        <v>1464.8994292696814</v>
      </c>
      <c r="Y66" s="22">
        <v>3194.3001961170894</v>
      </c>
      <c r="Z66" s="22">
        <v>669.9765183363293</v>
      </c>
      <c r="AA66" s="22">
        <v>1965.3577920355672</v>
      </c>
      <c r="AC66" s="22">
        <v>-0.8451196838965288</v>
      </c>
      <c r="AD66" s="22">
        <v>212.0210202590641</v>
      </c>
      <c r="AE66" s="22">
        <v>79.72836046275275</v>
      </c>
      <c r="AF66" s="22">
        <v>28.452959840934575</v>
      </c>
      <c r="AG66" s="22">
        <v>13.66213306101287</v>
      </c>
      <c r="AH66" s="22">
        <v>85.14451450081265</v>
      </c>
      <c r="AI66" s="22">
        <v>691.3269041864114</v>
      </c>
      <c r="AJ66" s="22">
        <v>902.2712868394426</v>
      </c>
      <c r="AK66" s="22">
        <v>924.5603492557921</v>
      </c>
      <c r="AL66" s="22">
        <v>226.9556100512723</v>
      </c>
      <c r="AM66" s="22">
        <v>260.30011941431707</v>
      </c>
      <c r="AO66" s="22">
        <v>-0.8451196838965288</v>
      </c>
      <c r="AP66" s="22">
        <v>196.12984914206086</v>
      </c>
      <c r="AQ66" s="22">
        <v>79.72836046275275</v>
      </c>
      <c r="AR66" s="22">
        <v>-3.394350034235176</v>
      </c>
      <c r="AS66" s="22">
        <v>13.66213306101287</v>
      </c>
      <c r="AT66" s="22">
        <v>0</v>
      </c>
      <c r="AU66" s="22">
        <v>0</v>
      </c>
      <c r="AV66" s="22">
        <v>0</v>
      </c>
      <c r="AW66" s="22">
        <v>718.5186832266356</v>
      </c>
      <c r="AX66" s="22">
        <v>134.50593237744076</v>
      </c>
      <c r="AY66" s="22">
        <v>260.30011941431707</v>
      </c>
      <c r="BA66" s="22">
        <v>0</v>
      </c>
      <c r="BB66" s="22">
        <v>15.891171117003246</v>
      </c>
      <c r="BC66" s="22">
        <v>0</v>
      </c>
      <c r="BD66" s="22">
        <v>31.847309875169753</v>
      </c>
      <c r="BE66" s="22">
        <v>0</v>
      </c>
      <c r="BF66" s="22">
        <v>0</v>
      </c>
      <c r="BG66" s="22">
        <v>0</v>
      </c>
      <c r="BH66" s="22">
        <v>0</v>
      </c>
      <c r="BI66" s="22">
        <v>206.0416660291564</v>
      </c>
      <c r="BJ66" s="22">
        <v>92.44967767383152</v>
      </c>
      <c r="BK66" s="22">
        <v>0</v>
      </c>
      <c r="BM66" s="22">
        <v>0</v>
      </c>
      <c r="BN66" s="22">
        <v>0</v>
      </c>
      <c r="BO66" s="22">
        <v>0</v>
      </c>
      <c r="BP66" s="22">
        <v>0</v>
      </c>
      <c r="BQ66" s="22">
        <v>0</v>
      </c>
      <c r="BR66" s="22">
        <v>85.14451450081265</v>
      </c>
      <c r="BS66" s="22">
        <v>691.3269041864114</v>
      </c>
      <c r="BT66" s="22">
        <v>902.2712868394426</v>
      </c>
      <c r="BU66" s="22">
        <v>0</v>
      </c>
      <c r="BV66" s="22">
        <v>0</v>
      </c>
      <c r="BW66" s="22">
        <v>0</v>
      </c>
    </row>
    <row r="67" spans="1:75" ht="12">
      <c r="A67" s="36" t="s">
        <v>9</v>
      </c>
      <c r="B67" s="36">
        <v>220</v>
      </c>
      <c r="C67" s="27" t="s">
        <v>51</v>
      </c>
      <c r="D67" s="36" t="s">
        <v>569</v>
      </c>
      <c r="E67" s="36">
        <v>0</v>
      </c>
      <c r="F67" s="36">
        <f t="shared" si="0"/>
        <v>2200</v>
      </c>
      <c r="H67" s="22">
        <f t="shared" si="1"/>
        <v>7321.752694721973</v>
      </c>
      <c r="I67" s="22">
        <f t="shared" si="2"/>
        <v>9924.057937226959</v>
      </c>
      <c r="J67" s="22">
        <f t="shared" si="3"/>
        <v>2602.3052425049855</v>
      </c>
      <c r="L67" s="22">
        <f t="shared" si="4"/>
        <v>1041.2073064222614</v>
      </c>
      <c r="M67" s="22">
        <f t="shared" si="5"/>
        <v>152.52565316734626</v>
      </c>
      <c r="N67" s="22">
        <f t="shared" si="6"/>
        <v>1408.5722829153776</v>
      </c>
      <c r="O67" s="22">
        <f t="shared" si="7"/>
        <v>0</v>
      </c>
      <c r="Q67" s="22">
        <v>18.28911540258784</v>
      </c>
      <c r="R67" s="22">
        <v>1184.9526536517958</v>
      </c>
      <c r="S67" s="22">
        <v>436.0463127639346</v>
      </c>
      <c r="T67" s="22">
        <v>821.5668743353684</v>
      </c>
      <c r="U67" s="22">
        <v>55.69029846961985</v>
      </c>
      <c r="V67" s="22">
        <v>190.77390168542848</v>
      </c>
      <c r="W67" s="22">
        <v>781.1632664956904</v>
      </c>
      <c r="X67" s="22">
        <v>1810.9874515321865</v>
      </c>
      <c r="Y67" s="22">
        <v>557.2583422034518</v>
      </c>
      <c r="Z67" s="22">
        <v>1062.07296305915</v>
      </c>
      <c r="AA67" s="22">
        <v>402.9515151227597</v>
      </c>
      <c r="AC67" s="22">
        <v>-2.462920221641312</v>
      </c>
      <c r="AD67" s="22">
        <v>598.407514538431</v>
      </c>
      <c r="AE67" s="22">
        <v>60.192272137442465</v>
      </c>
      <c r="AF67" s="22">
        <v>3.4252193282696854</v>
      </c>
      <c r="AG67" s="22">
        <v>10.734533119367255</v>
      </c>
      <c r="AH67" s="22">
        <v>25.80634898962856</v>
      </c>
      <c r="AI67" s="22">
        <v>267.3296482015801</v>
      </c>
      <c r="AJ67" s="22">
        <v>1115.436285724169</v>
      </c>
      <c r="AK67" s="22">
        <v>216.1165821165836</v>
      </c>
      <c r="AL67" s="22">
        <v>253.9511923336563</v>
      </c>
      <c r="AM67" s="22">
        <v>53.3685662374987</v>
      </c>
      <c r="AO67" s="22">
        <v>-2.462920221641312</v>
      </c>
      <c r="AP67" s="22">
        <v>591.4069297206757</v>
      </c>
      <c r="AQ67" s="22">
        <v>60.192272137442465</v>
      </c>
      <c r="AR67" s="22">
        <v>-10.604570695192251</v>
      </c>
      <c r="AS67" s="22">
        <v>10.734533119367255</v>
      </c>
      <c r="AT67" s="22">
        <v>0</v>
      </c>
      <c r="AU67" s="22">
        <v>0</v>
      </c>
      <c r="AV67" s="22">
        <v>0</v>
      </c>
      <c r="AW67" s="22">
        <v>125.3484349228663</v>
      </c>
      <c r="AX67" s="22">
        <v>213.22406120124447</v>
      </c>
      <c r="AY67" s="22">
        <v>53.3685662374987</v>
      </c>
      <c r="BA67" s="22">
        <v>0</v>
      </c>
      <c r="BB67" s="22">
        <v>7.0005848177551995</v>
      </c>
      <c r="BC67" s="22">
        <v>0</v>
      </c>
      <c r="BD67" s="22">
        <v>14.029790023461937</v>
      </c>
      <c r="BE67" s="22">
        <v>0</v>
      </c>
      <c r="BF67" s="22">
        <v>0</v>
      </c>
      <c r="BG67" s="22">
        <v>0</v>
      </c>
      <c r="BH67" s="22">
        <v>0</v>
      </c>
      <c r="BI67" s="22">
        <v>90.7681471937173</v>
      </c>
      <c r="BJ67" s="22">
        <v>40.72713113241184</v>
      </c>
      <c r="BK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25.80634898962856</v>
      </c>
      <c r="BS67" s="22">
        <v>267.3296482015801</v>
      </c>
      <c r="BT67" s="22">
        <v>1115.436285724169</v>
      </c>
      <c r="BU67" s="22">
        <v>0</v>
      </c>
      <c r="BV67" s="22">
        <v>0</v>
      </c>
      <c r="BW67" s="22">
        <v>0</v>
      </c>
    </row>
    <row r="68" spans="1:75" ht="12">
      <c r="A68" s="36" t="s">
        <v>9</v>
      </c>
      <c r="B68" s="36">
        <v>221</v>
      </c>
      <c r="C68" s="27" t="s">
        <v>51</v>
      </c>
      <c r="D68" s="36" t="s">
        <v>303</v>
      </c>
      <c r="E68" s="36">
        <v>0</v>
      </c>
      <c r="F68" s="36">
        <f t="shared" si="0"/>
        <v>2210</v>
      </c>
      <c r="H68" s="22">
        <f t="shared" si="1"/>
        <v>2189.8154303176907</v>
      </c>
      <c r="I68" s="22">
        <f t="shared" si="2"/>
        <v>2855.1240109822393</v>
      </c>
      <c r="J68" s="22">
        <f t="shared" si="3"/>
        <v>665.3085806645486</v>
      </c>
      <c r="L68" s="22">
        <f t="shared" si="4"/>
        <v>323.11984682842143</v>
      </c>
      <c r="M68" s="22">
        <f t="shared" si="5"/>
        <v>135.54841605821056</v>
      </c>
      <c r="N68" s="22">
        <f t="shared" si="6"/>
        <v>206.6403177779166</v>
      </c>
      <c r="O68" s="22">
        <f t="shared" si="7"/>
        <v>0</v>
      </c>
      <c r="Q68" s="22">
        <v>0.8965252648327373</v>
      </c>
      <c r="R68" s="22">
        <v>162.3696056024326</v>
      </c>
      <c r="S68" s="22">
        <v>664.2693828947661</v>
      </c>
      <c r="T68" s="22">
        <v>191.64164537320832</v>
      </c>
      <c r="U68" s="22">
        <v>75.09752369388133</v>
      </c>
      <c r="V68" s="22">
        <v>26.125088447367574</v>
      </c>
      <c r="W68" s="22">
        <v>50.26089234042035</v>
      </c>
      <c r="X68" s="22">
        <v>301.831241922031</v>
      </c>
      <c r="Y68" s="22">
        <v>133.35342261920948</v>
      </c>
      <c r="Z68" s="22">
        <v>456.1690431499957</v>
      </c>
      <c r="AA68" s="22">
        <v>127.80105900954614</v>
      </c>
      <c r="AC68" s="22">
        <v>-0.12073138341378982</v>
      </c>
      <c r="AD68" s="22">
        <v>87.25963511315761</v>
      </c>
      <c r="AE68" s="22">
        <v>91.69641457195185</v>
      </c>
      <c r="AF68" s="22">
        <v>9.994509957988475</v>
      </c>
      <c r="AG68" s="22">
        <v>14.475355267025543</v>
      </c>
      <c r="AH68" s="22">
        <v>3.533990466732571</v>
      </c>
      <c r="AI68" s="22">
        <v>17.200279690489246</v>
      </c>
      <c r="AJ68" s="22">
        <v>185.90604762069478</v>
      </c>
      <c r="AK68" s="22">
        <v>110.6611969922948</v>
      </c>
      <c r="AL68" s="22">
        <v>127.77538122047201</v>
      </c>
      <c r="AM68" s="22">
        <v>16.92650114715551</v>
      </c>
      <c r="AO68" s="22">
        <v>-0.12073138341378982</v>
      </c>
      <c r="AP68" s="22">
        <v>81.03826733781852</v>
      </c>
      <c r="AQ68" s="22">
        <v>91.69641457195185</v>
      </c>
      <c r="AR68" s="22">
        <v>-2.4736603190668114</v>
      </c>
      <c r="AS68" s="22">
        <v>14.475355267025543</v>
      </c>
      <c r="AT68" s="22">
        <v>0</v>
      </c>
      <c r="AU68" s="22">
        <v>0</v>
      </c>
      <c r="AV68" s="22">
        <v>0</v>
      </c>
      <c r="AW68" s="22">
        <v>29.996218182809514</v>
      </c>
      <c r="AX68" s="22">
        <v>91.58148202414111</v>
      </c>
      <c r="AY68" s="22">
        <v>16.92650114715551</v>
      </c>
      <c r="BA68" s="22">
        <v>0</v>
      </c>
      <c r="BB68" s="22">
        <v>6.221367775339085</v>
      </c>
      <c r="BC68" s="22">
        <v>0</v>
      </c>
      <c r="BD68" s="22">
        <v>12.468170277055286</v>
      </c>
      <c r="BE68" s="22">
        <v>0</v>
      </c>
      <c r="BF68" s="22">
        <v>0</v>
      </c>
      <c r="BG68" s="22">
        <v>0</v>
      </c>
      <c r="BH68" s="22">
        <v>0</v>
      </c>
      <c r="BI68" s="22">
        <v>80.66497880948529</v>
      </c>
      <c r="BJ68" s="22">
        <v>36.193899196330904</v>
      </c>
      <c r="BK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3.533990466732571</v>
      </c>
      <c r="BS68" s="22">
        <v>17.200279690489246</v>
      </c>
      <c r="BT68" s="22">
        <v>185.90604762069478</v>
      </c>
      <c r="BU68" s="22">
        <v>0</v>
      </c>
      <c r="BV68" s="22">
        <v>0</v>
      </c>
      <c r="BW68" s="22">
        <v>0</v>
      </c>
    </row>
    <row r="69" spans="1:75" ht="12">
      <c r="A69" s="36" t="s">
        <v>9</v>
      </c>
      <c r="B69" s="36">
        <v>222</v>
      </c>
      <c r="C69" s="27" t="s">
        <v>51</v>
      </c>
      <c r="D69" s="36" t="s">
        <v>570</v>
      </c>
      <c r="E69" s="36">
        <v>0</v>
      </c>
      <c r="F69" s="36">
        <f t="shared" si="0"/>
        <v>2220</v>
      </c>
      <c r="H69" s="22">
        <f t="shared" si="1"/>
        <v>3357.9494682115137</v>
      </c>
      <c r="I69" s="22">
        <f t="shared" si="2"/>
        <v>4581.131213357158</v>
      </c>
      <c r="J69" s="22">
        <f t="shared" si="3"/>
        <v>1223.1817451456448</v>
      </c>
      <c r="L69" s="22">
        <f t="shared" si="4"/>
        <v>590.6101382609403</v>
      </c>
      <c r="M69" s="22">
        <f t="shared" si="5"/>
        <v>172.44832351379893</v>
      </c>
      <c r="N69" s="22">
        <f t="shared" si="6"/>
        <v>460.12328337090554</v>
      </c>
      <c r="O69" s="22">
        <f t="shared" si="7"/>
        <v>0</v>
      </c>
      <c r="Q69" s="22">
        <v>53.9708209429308</v>
      </c>
      <c r="R69" s="22">
        <v>631.3413919966935</v>
      </c>
      <c r="S69" s="22">
        <v>310.4598747310472</v>
      </c>
      <c r="T69" s="22">
        <v>193.36040452453759</v>
      </c>
      <c r="U69" s="22">
        <v>199.13500664894377</v>
      </c>
      <c r="V69" s="22">
        <v>58.933339055689636</v>
      </c>
      <c r="W69" s="22">
        <v>220.42126279413299</v>
      </c>
      <c r="X69" s="22">
        <v>611.6287043053479</v>
      </c>
      <c r="Y69" s="22">
        <v>291.43463221416647</v>
      </c>
      <c r="Z69" s="22">
        <v>500.7412855341171</v>
      </c>
      <c r="AA69" s="22">
        <v>286.52274546390663</v>
      </c>
      <c r="AC69" s="22">
        <v>-7.268029281510148</v>
      </c>
      <c r="AD69" s="22">
        <v>323.01591309637763</v>
      </c>
      <c r="AE69" s="22">
        <v>42.85619375867617</v>
      </c>
      <c r="AF69" s="22">
        <v>13.366494383537272</v>
      </c>
      <c r="AG69" s="22">
        <v>38.38408812379808</v>
      </c>
      <c r="AH69" s="22">
        <v>7.972025006350216</v>
      </c>
      <c r="AI69" s="22">
        <v>75.4325518956397</v>
      </c>
      <c r="AJ69" s="22">
        <v>376.7187064689156</v>
      </c>
      <c r="AK69" s="22">
        <v>168.17879443589635</v>
      </c>
      <c r="AL69" s="22">
        <v>146.57674910293017</v>
      </c>
      <c r="AM69" s="22">
        <v>37.94825815503377</v>
      </c>
      <c r="AO69" s="22">
        <v>-7.268029281510148</v>
      </c>
      <c r="AP69" s="22">
        <v>315.1009224677947</v>
      </c>
      <c r="AQ69" s="22">
        <v>42.85619375867617</v>
      </c>
      <c r="AR69" s="22">
        <v>-2.495845613408218</v>
      </c>
      <c r="AS69" s="22">
        <v>38.38408812379808</v>
      </c>
      <c r="AT69" s="22">
        <v>0</v>
      </c>
      <c r="AU69" s="22">
        <v>0</v>
      </c>
      <c r="AV69" s="22">
        <v>0</v>
      </c>
      <c r="AW69" s="22">
        <v>65.55464900878901</v>
      </c>
      <c r="AX69" s="22">
        <v>100.52990164176703</v>
      </c>
      <c r="AY69" s="22">
        <v>37.94825815503377</v>
      </c>
      <c r="BA69" s="22">
        <v>0</v>
      </c>
      <c r="BB69" s="22">
        <v>7.914990628582941</v>
      </c>
      <c r="BC69" s="22">
        <v>0</v>
      </c>
      <c r="BD69" s="22">
        <v>15.86233999694549</v>
      </c>
      <c r="BE69" s="22">
        <v>0</v>
      </c>
      <c r="BF69" s="22">
        <v>0</v>
      </c>
      <c r="BG69" s="22">
        <v>0</v>
      </c>
      <c r="BH69" s="22">
        <v>0</v>
      </c>
      <c r="BI69" s="22">
        <v>102.62414542710734</v>
      </c>
      <c r="BJ69" s="22">
        <v>46.046847461163146</v>
      </c>
      <c r="BK69" s="22">
        <v>0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7.972025006350216</v>
      </c>
      <c r="BS69" s="22">
        <v>75.4325518956397</v>
      </c>
      <c r="BT69" s="22">
        <v>376.7187064689156</v>
      </c>
      <c r="BU69" s="22">
        <v>0</v>
      </c>
      <c r="BV69" s="22">
        <v>0</v>
      </c>
      <c r="BW69" s="22">
        <v>0</v>
      </c>
    </row>
    <row r="70" spans="1:75" ht="12">
      <c r="A70" s="36" t="s">
        <v>9</v>
      </c>
      <c r="B70" s="36">
        <v>299</v>
      </c>
      <c r="C70" s="27" t="s">
        <v>51</v>
      </c>
      <c r="D70" s="36" t="s">
        <v>571</v>
      </c>
      <c r="E70" s="36">
        <v>0</v>
      </c>
      <c r="F70" s="36">
        <f t="shared" si="0"/>
        <v>2990</v>
      </c>
      <c r="H70" s="22">
        <f t="shared" si="1"/>
        <v>864.9115449507378</v>
      </c>
      <c r="I70" s="22">
        <f t="shared" si="2"/>
        <v>1163.1454694646359</v>
      </c>
      <c r="J70" s="22">
        <f t="shared" si="3"/>
        <v>298.2339245138981</v>
      </c>
      <c r="L70" s="22">
        <f t="shared" si="4"/>
        <v>110.76893543333675</v>
      </c>
      <c r="M70" s="22">
        <f t="shared" si="5"/>
        <v>10.729436474134</v>
      </c>
      <c r="N70" s="22">
        <f t="shared" si="6"/>
        <v>176.73555260642735</v>
      </c>
      <c r="O70" s="22">
        <f t="shared" si="7"/>
        <v>0</v>
      </c>
      <c r="Q70" s="22">
        <v>18.827030561487483</v>
      </c>
      <c r="R70" s="22">
        <v>109.68585059313267</v>
      </c>
      <c r="S70" s="22">
        <v>102.63663209794368</v>
      </c>
      <c r="T70" s="22">
        <v>47.26587666155361</v>
      </c>
      <c r="U70" s="22">
        <v>35.43928084430354</v>
      </c>
      <c r="V70" s="22">
        <v>12.151203929008176</v>
      </c>
      <c r="W70" s="22">
        <v>122.92724271211249</v>
      </c>
      <c r="X70" s="22">
        <v>215.97308806151182</v>
      </c>
      <c r="Y70" s="22">
        <v>32.67600421795199</v>
      </c>
      <c r="Z70" s="22">
        <v>126.75231427984605</v>
      </c>
      <c r="AA70" s="22">
        <v>40.57702099188635</v>
      </c>
      <c r="AC70" s="22">
        <v>-2.535359051689586</v>
      </c>
      <c r="AD70" s="22">
        <v>55.23639294389414</v>
      </c>
      <c r="AE70" s="22">
        <v>14.168064055743036</v>
      </c>
      <c r="AF70" s="22">
        <v>0.3768317694759147</v>
      </c>
      <c r="AG70" s="22">
        <v>6.831066530506435</v>
      </c>
      <c r="AH70" s="22">
        <v>1.6437164961546842</v>
      </c>
      <c r="AI70" s="22">
        <v>42.06815394179902</v>
      </c>
      <c r="AJ70" s="22">
        <v>133.02368216847364</v>
      </c>
      <c r="AK70" s="22">
        <v>13.735163567580784</v>
      </c>
      <c r="AL70" s="22">
        <v>28.31202350784185</v>
      </c>
      <c r="AM70" s="22">
        <v>5.374188584118186</v>
      </c>
      <c r="AO70" s="22">
        <v>-2.535359051689586</v>
      </c>
      <c r="AP70" s="22">
        <v>54.7439359143774</v>
      </c>
      <c r="AQ70" s="22">
        <v>14.168064055743036</v>
      </c>
      <c r="AR70" s="22">
        <v>-0.6100955943886753</v>
      </c>
      <c r="AS70" s="22">
        <v>6.831066530506435</v>
      </c>
      <c r="AT70" s="22">
        <v>0</v>
      </c>
      <c r="AU70" s="22">
        <v>0</v>
      </c>
      <c r="AV70" s="22">
        <v>0</v>
      </c>
      <c r="AW70" s="22">
        <v>7.35006670704604</v>
      </c>
      <c r="AX70" s="22">
        <v>25.44706828762392</v>
      </c>
      <c r="AY70" s="22">
        <v>5.374188584118186</v>
      </c>
      <c r="BA70" s="22">
        <v>0</v>
      </c>
      <c r="BB70" s="22">
        <v>0.4924570295167365</v>
      </c>
      <c r="BC70" s="22">
        <v>0</v>
      </c>
      <c r="BD70" s="22">
        <v>0.98692736386459</v>
      </c>
      <c r="BE70" s="22">
        <v>0</v>
      </c>
      <c r="BF70" s="22">
        <v>0</v>
      </c>
      <c r="BG70" s="22">
        <v>0</v>
      </c>
      <c r="BH70" s="22">
        <v>0</v>
      </c>
      <c r="BI70" s="22">
        <v>6.385096860534745</v>
      </c>
      <c r="BJ70" s="22">
        <v>2.864955220217929</v>
      </c>
      <c r="BK70" s="22">
        <v>0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v>1.6437164961546842</v>
      </c>
      <c r="BS70" s="22">
        <v>42.06815394179902</v>
      </c>
      <c r="BT70" s="22">
        <v>133.02368216847364</v>
      </c>
      <c r="BU70" s="22">
        <v>0</v>
      </c>
      <c r="BV70" s="22">
        <v>0</v>
      </c>
      <c r="BW70" s="22">
        <v>0</v>
      </c>
    </row>
    <row r="71" spans="1:75" ht="12">
      <c r="A71" s="36" t="s">
        <v>11</v>
      </c>
      <c r="B71" s="36">
        <v>301</v>
      </c>
      <c r="C71" s="36" t="s">
        <v>52</v>
      </c>
      <c r="D71" s="36" t="s">
        <v>52</v>
      </c>
      <c r="E71" s="36">
        <v>1</v>
      </c>
      <c r="F71" s="36">
        <f t="shared" si="0"/>
        <v>3011</v>
      </c>
      <c r="H71" s="22">
        <f t="shared" si="1"/>
        <v>433.38142124825396</v>
      </c>
      <c r="I71" s="22">
        <f t="shared" si="2"/>
        <v>483.36126480058863</v>
      </c>
      <c r="J71" s="22">
        <f t="shared" si="3"/>
        <v>49.9798435523347</v>
      </c>
      <c r="L71" s="22">
        <f t="shared" si="4"/>
        <v>-3.982126365664305</v>
      </c>
      <c r="M71" s="22">
        <f t="shared" si="5"/>
        <v>15.372113886228613</v>
      </c>
      <c r="N71" s="22">
        <f t="shared" si="6"/>
        <v>38.589856031770395</v>
      </c>
      <c r="O71" s="22">
        <f t="shared" si="7"/>
        <v>0</v>
      </c>
      <c r="Q71" s="22">
        <v>15.260957121628476</v>
      </c>
      <c r="R71" s="22">
        <v>0</v>
      </c>
      <c r="S71" s="22">
        <v>33.20988739339642</v>
      </c>
      <c r="T71" s="22">
        <v>28.814641436252387</v>
      </c>
      <c r="U71" s="22">
        <v>0</v>
      </c>
      <c r="V71" s="22">
        <v>3.6295311281226037</v>
      </c>
      <c r="W71" s="22">
        <v>72.0057158306808</v>
      </c>
      <c r="X71" s="22">
        <v>115.84567786424883</v>
      </c>
      <c r="Y71" s="22">
        <v>29.25833874968226</v>
      </c>
      <c r="Z71" s="22">
        <v>79.09656964510894</v>
      </c>
      <c r="AA71" s="22">
        <v>56.260102079133205</v>
      </c>
      <c r="AC71" s="22">
        <v>-1.6686328313760979</v>
      </c>
      <c r="AD71" s="22">
        <v>0.7055454925386584</v>
      </c>
      <c r="AE71" s="22">
        <v>-14.219933637193087</v>
      </c>
      <c r="AF71" s="22">
        <v>1.4097169353640782</v>
      </c>
      <c r="AG71" s="22">
        <v>0</v>
      </c>
      <c r="AH71" s="22">
        <v>-1.875980459575861</v>
      </c>
      <c r="AI71" s="22">
        <v>-18.068224375361446</v>
      </c>
      <c r="AJ71" s="22">
        <v>58.534060866707705</v>
      </c>
      <c r="AK71" s="22">
        <v>13.473262802994629</v>
      </c>
      <c r="AL71" s="22">
        <v>13.139191033592931</v>
      </c>
      <c r="AM71" s="22">
        <v>-1.4491622753568036</v>
      </c>
      <c r="AO71" s="22">
        <v>-1.6686328313760979</v>
      </c>
      <c r="AP71" s="22">
        <v>0</v>
      </c>
      <c r="AQ71" s="22">
        <v>-14.219933637193087</v>
      </c>
      <c r="AR71" s="22">
        <v>-0.004258520973796677</v>
      </c>
      <c r="AS71" s="22">
        <v>0</v>
      </c>
      <c r="AT71" s="22">
        <v>0</v>
      </c>
      <c r="AU71" s="22">
        <v>0</v>
      </c>
      <c r="AV71" s="22">
        <v>0</v>
      </c>
      <c r="AW71" s="22">
        <v>4.3253046272449565</v>
      </c>
      <c r="AX71" s="22">
        <v>9.034556271990525</v>
      </c>
      <c r="AY71" s="22">
        <v>-1.4491622753568036</v>
      </c>
      <c r="BA71" s="22">
        <v>0</v>
      </c>
      <c r="BB71" s="22">
        <v>0.7055454925386584</v>
      </c>
      <c r="BC71" s="22">
        <v>0</v>
      </c>
      <c r="BD71" s="22">
        <v>1.4139754563378748</v>
      </c>
      <c r="BE71" s="22">
        <v>0</v>
      </c>
      <c r="BF71" s="22">
        <v>0</v>
      </c>
      <c r="BG71" s="22">
        <v>0</v>
      </c>
      <c r="BH71" s="22">
        <v>0</v>
      </c>
      <c r="BI71" s="22">
        <v>9.147958175749672</v>
      </c>
      <c r="BJ71" s="22">
        <v>4.104634761602407</v>
      </c>
      <c r="BK71" s="22">
        <v>0</v>
      </c>
      <c r="BM71" s="22">
        <v>0</v>
      </c>
      <c r="BN71" s="22">
        <v>0</v>
      </c>
      <c r="BO71" s="22">
        <v>0</v>
      </c>
      <c r="BP71" s="22">
        <v>0</v>
      </c>
      <c r="BQ71" s="22">
        <v>0</v>
      </c>
      <c r="BR71" s="22">
        <v>-1.875980459575861</v>
      </c>
      <c r="BS71" s="22">
        <v>-18.068224375361446</v>
      </c>
      <c r="BT71" s="22">
        <v>58.534060866707705</v>
      </c>
      <c r="BU71" s="22">
        <v>0</v>
      </c>
      <c r="BV71" s="22">
        <v>0</v>
      </c>
      <c r="BW71" s="22">
        <v>0</v>
      </c>
    </row>
    <row r="72" spans="1:75" ht="12">
      <c r="A72" s="36" t="s">
        <v>11</v>
      </c>
      <c r="B72" s="36">
        <v>302</v>
      </c>
      <c r="C72" s="36" t="s">
        <v>53</v>
      </c>
      <c r="D72" s="36" t="s">
        <v>53</v>
      </c>
      <c r="E72" s="36">
        <v>1</v>
      </c>
      <c r="F72" s="36">
        <f aca="true" t="shared" si="8" ref="F72:F135">B72*10+E72</f>
        <v>3021</v>
      </c>
      <c r="H72" s="22">
        <f aca="true" t="shared" si="9" ref="H72:H135">SUM($Q72:$AA72)</f>
        <v>7935.780209832077</v>
      </c>
      <c r="I72" s="22">
        <f aca="true" t="shared" si="10" ref="I72:I135">H72+J72</f>
        <v>8259.34100628675</v>
      </c>
      <c r="J72" s="22">
        <f aca="true" t="shared" si="11" ref="J72:J135">L72+M72+N72+O72</f>
        <v>323.5607964546723</v>
      </c>
      <c r="L72" s="22">
        <f aca="true" t="shared" si="12" ref="L72:L135">SUM($AO72:$AY72)</f>
        <v>66.86549896204401</v>
      </c>
      <c r="M72" s="22">
        <f aca="true" t="shared" si="13" ref="M72:M135">SUM($BA72:$BK72)</f>
        <v>101.97514040497117</v>
      </c>
      <c r="N72" s="22">
        <f aca="true" t="shared" si="14" ref="N72:N135">SUM($BM72:$BW72)</f>
        <v>154.7201570876571</v>
      </c>
      <c r="O72" s="22">
        <f aca="true" t="shared" si="15" ref="O72:O135">SUM($BY72:$CI72)</f>
        <v>0</v>
      </c>
      <c r="Q72" s="22">
        <v>37.82063286664447</v>
      </c>
      <c r="R72" s="22">
        <v>83.01576438711653</v>
      </c>
      <c r="S72" s="22">
        <v>216.29003584417157</v>
      </c>
      <c r="T72" s="22">
        <v>2220.5283056812</v>
      </c>
      <c r="U72" s="22">
        <v>283.8000368927861</v>
      </c>
      <c r="V72" s="22">
        <v>74.85907951752873</v>
      </c>
      <c r="W72" s="22">
        <v>262.02079927275514</v>
      </c>
      <c r="X72" s="22">
        <v>790.979095581306</v>
      </c>
      <c r="Y72" s="22">
        <v>643.6834524930099</v>
      </c>
      <c r="Z72" s="22">
        <v>1072.2808545285054</v>
      </c>
      <c r="AA72" s="22">
        <v>2250.502152767054</v>
      </c>
      <c r="AC72" s="22">
        <v>-4.135307451671198</v>
      </c>
      <c r="AD72" s="22">
        <v>63.06017305930803</v>
      </c>
      <c r="AE72" s="22">
        <v>-92.61187548325755</v>
      </c>
      <c r="AF72" s="22">
        <v>9.051822356459219</v>
      </c>
      <c r="AG72" s="22">
        <v>-54.10447337400411</v>
      </c>
      <c r="AH72" s="22">
        <v>-36.6603434071162</v>
      </c>
      <c r="AI72" s="22">
        <v>-62.29576611277593</v>
      </c>
      <c r="AJ72" s="22">
        <v>253.67626660754922</v>
      </c>
      <c r="AK72" s="22">
        <v>155.84219543384623</v>
      </c>
      <c r="AL72" s="22">
        <v>149.70712194279866</v>
      </c>
      <c r="AM72" s="22">
        <v>-57.96901711646409</v>
      </c>
      <c r="AO72" s="22">
        <v>-4.135307451671198</v>
      </c>
      <c r="AP72" s="22">
        <v>58.37974321106313</v>
      </c>
      <c r="AQ72" s="22">
        <v>-92.61187548325755</v>
      </c>
      <c r="AR72" s="22">
        <v>-0.3281722725432065</v>
      </c>
      <c r="AS72" s="22">
        <v>-54.10447337400411</v>
      </c>
      <c r="AT72" s="22">
        <v>0</v>
      </c>
      <c r="AU72" s="22">
        <v>0</v>
      </c>
      <c r="AV72" s="22">
        <v>0</v>
      </c>
      <c r="AW72" s="22">
        <v>95.15670179938908</v>
      </c>
      <c r="AX72" s="22">
        <v>122.47789964953195</v>
      </c>
      <c r="AY72" s="22">
        <v>-57.96901711646409</v>
      </c>
      <c r="BA72" s="22">
        <v>0</v>
      </c>
      <c r="BB72" s="22">
        <v>4.680429848244895</v>
      </c>
      <c r="BC72" s="22">
        <v>0</v>
      </c>
      <c r="BD72" s="22">
        <v>9.379994629002425</v>
      </c>
      <c r="BE72" s="22">
        <v>0</v>
      </c>
      <c r="BF72" s="22">
        <v>0</v>
      </c>
      <c r="BG72" s="22">
        <v>0</v>
      </c>
      <c r="BH72" s="22">
        <v>0</v>
      </c>
      <c r="BI72" s="22">
        <v>60.685493634457146</v>
      </c>
      <c r="BJ72" s="22">
        <v>27.2292222932667</v>
      </c>
      <c r="BK72" s="22">
        <v>0</v>
      </c>
      <c r="BM72" s="22">
        <v>0</v>
      </c>
      <c r="BN72" s="22">
        <v>0</v>
      </c>
      <c r="BO72" s="22">
        <v>0</v>
      </c>
      <c r="BP72" s="22">
        <v>0</v>
      </c>
      <c r="BQ72" s="22">
        <v>0</v>
      </c>
      <c r="BR72" s="22">
        <v>-36.6603434071162</v>
      </c>
      <c r="BS72" s="22">
        <v>-62.29576611277593</v>
      </c>
      <c r="BT72" s="22">
        <v>253.67626660754922</v>
      </c>
      <c r="BU72" s="22">
        <v>0</v>
      </c>
      <c r="BV72" s="22">
        <v>0</v>
      </c>
      <c r="BW72" s="22">
        <v>0</v>
      </c>
    </row>
    <row r="73" spans="1:75" ht="12">
      <c r="A73" s="36" t="s">
        <v>11</v>
      </c>
      <c r="B73" s="36">
        <v>303</v>
      </c>
      <c r="C73" s="36" t="s">
        <v>54</v>
      </c>
      <c r="D73" s="36" t="s">
        <v>54</v>
      </c>
      <c r="E73" s="36">
        <v>1</v>
      </c>
      <c r="F73" s="36">
        <f t="shared" si="8"/>
        <v>3031</v>
      </c>
      <c r="H73" s="22">
        <f t="shared" si="9"/>
        <v>1494.2057217094066</v>
      </c>
      <c r="I73" s="22">
        <f t="shared" si="10"/>
        <v>1823.6674895077263</v>
      </c>
      <c r="J73" s="22">
        <f t="shared" si="11"/>
        <v>329.46176779831956</v>
      </c>
      <c r="L73" s="22">
        <f t="shared" si="12"/>
        <v>125.08680086183963</v>
      </c>
      <c r="M73" s="22">
        <f t="shared" si="13"/>
        <v>86.14771688550755</v>
      </c>
      <c r="N73" s="22">
        <f t="shared" si="14"/>
        <v>118.22725005097234</v>
      </c>
      <c r="O73" s="22">
        <f t="shared" si="15"/>
        <v>0</v>
      </c>
      <c r="Q73" s="22">
        <v>7.962238498240943</v>
      </c>
      <c r="R73" s="22">
        <v>126.92492902162448</v>
      </c>
      <c r="S73" s="22">
        <v>51.51790223847394</v>
      </c>
      <c r="T73" s="22">
        <v>218.81118340654155</v>
      </c>
      <c r="U73" s="22">
        <v>2.1285002766958954</v>
      </c>
      <c r="V73" s="22">
        <v>26.08725498338121</v>
      </c>
      <c r="W73" s="22">
        <v>42.5033739278324</v>
      </c>
      <c r="X73" s="22">
        <v>374.1245662173284</v>
      </c>
      <c r="Y73" s="22">
        <v>191.09352495886225</v>
      </c>
      <c r="Z73" s="22">
        <v>304.44717372834384</v>
      </c>
      <c r="AA73" s="22">
        <v>148.60507445208165</v>
      </c>
      <c r="AC73" s="22">
        <v>-0.8705910424570945</v>
      </c>
      <c r="AD73" s="22">
        <v>93.21227174120082</v>
      </c>
      <c r="AE73" s="22">
        <v>-22.059127821799535</v>
      </c>
      <c r="AF73" s="22">
        <v>7.891800214761357</v>
      </c>
      <c r="AG73" s="22">
        <v>-0.40578355030503077</v>
      </c>
      <c r="AH73" s="22">
        <v>-13.756728923938194</v>
      </c>
      <c r="AI73" s="22">
        <v>-10.881303411004842</v>
      </c>
      <c r="AJ73" s="22">
        <v>142.86528238591538</v>
      </c>
      <c r="AK73" s="22">
        <v>79.51622615162871</v>
      </c>
      <c r="AL73" s="22">
        <v>57.77753003660065</v>
      </c>
      <c r="AM73" s="22">
        <v>-3.827807982282705</v>
      </c>
      <c r="AO73" s="22">
        <v>-0.8705910424570945</v>
      </c>
      <c r="AP73" s="22">
        <v>89.25828507476595</v>
      </c>
      <c r="AQ73" s="22">
        <v>-22.059127821799535</v>
      </c>
      <c r="AR73" s="22">
        <v>-0.032338143644768516</v>
      </c>
      <c r="AS73" s="22">
        <v>-0.40578355030503077</v>
      </c>
      <c r="AT73" s="22">
        <v>0</v>
      </c>
      <c r="AU73" s="22">
        <v>0</v>
      </c>
      <c r="AV73" s="22">
        <v>0</v>
      </c>
      <c r="AW73" s="22">
        <v>28.249645846693625</v>
      </c>
      <c r="AX73" s="22">
        <v>34.77451848086918</v>
      </c>
      <c r="AY73" s="22">
        <v>-3.827807982282705</v>
      </c>
      <c r="BA73" s="22">
        <v>0</v>
      </c>
      <c r="BB73" s="22">
        <v>3.9539866664348753</v>
      </c>
      <c r="BC73" s="22">
        <v>0</v>
      </c>
      <c r="BD73" s="22">
        <v>7.924138358406125</v>
      </c>
      <c r="BE73" s="22">
        <v>0</v>
      </c>
      <c r="BF73" s="22">
        <v>0</v>
      </c>
      <c r="BG73" s="22">
        <v>0</v>
      </c>
      <c r="BH73" s="22">
        <v>0</v>
      </c>
      <c r="BI73" s="22">
        <v>51.26658030493509</v>
      </c>
      <c r="BJ73" s="22">
        <v>23.00301155573147</v>
      </c>
      <c r="BK73" s="22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-13.756728923938194</v>
      </c>
      <c r="BS73" s="22">
        <v>-10.881303411004842</v>
      </c>
      <c r="BT73" s="22">
        <v>142.86528238591538</v>
      </c>
      <c r="BU73" s="22">
        <v>0</v>
      </c>
      <c r="BV73" s="22">
        <v>0</v>
      </c>
      <c r="BW73" s="22">
        <v>0</v>
      </c>
    </row>
    <row r="74" spans="1:75" ht="12">
      <c r="A74" s="36" t="s">
        <v>11</v>
      </c>
      <c r="B74" s="36">
        <v>304</v>
      </c>
      <c r="C74" s="36" t="s">
        <v>55</v>
      </c>
      <c r="D74" s="36" t="s">
        <v>55</v>
      </c>
      <c r="E74" s="36">
        <v>1</v>
      </c>
      <c r="F74" s="36">
        <f t="shared" si="8"/>
        <v>3041</v>
      </c>
      <c r="H74" s="22">
        <f t="shared" si="9"/>
        <v>7188.03827078436</v>
      </c>
      <c r="I74" s="22">
        <f t="shared" si="10"/>
        <v>7805.683654974085</v>
      </c>
      <c r="J74" s="22">
        <f t="shared" si="11"/>
        <v>617.6453841897247</v>
      </c>
      <c r="L74" s="22">
        <f t="shared" si="12"/>
        <v>206.96267741535755</v>
      </c>
      <c r="M74" s="22">
        <f t="shared" si="13"/>
        <v>196.00736090055918</v>
      </c>
      <c r="N74" s="22">
        <f t="shared" si="14"/>
        <v>214.675345873808</v>
      </c>
      <c r="O74" s="22">
        <f t="shared" si="15"/>
        <v>0</v>
      </c>
      <c r="Q74" s="22">
        <v>19.242076370748947</v>
      </c>
      <c r="R74" s="22">
        <v>114.57547646816911</v>
      </c>
      <c r="S74" s="22">
        <v>191.59550419267168</v>
      </c>
      <c r="T74" s="22">
        <v>403.4049801075335</v>
      </c>
      <c r="U74" s="22">
        <v>61.72650802418096</v>
      </c>
      <c r="V74" s="22">
        <v>45.369139101532575</v>
      </c>
      <c r="W74" s="22">
        <v>388.5308416697152</v>
      </c>
      <c r="X74" s="22">
        <v>990.3855902656687</v>
      </c>
      <c r="Y74" s="22">
        <v>1344.9692593994562</v>
      </c>
      <c r="Z74" s="22">
        <v>835.7373396464344</v>
      </c>
      <c r="AA74" s="22">
        <v>2792.5015555382492</v>
      </c>
      <c r="AC74" s="22">
        <v>-2.1039283526046453</v>
      </c>
      <c r="AD74" s="22">
        <v>89.56999269273405</v>
      </c>
      <c r="AE74" s="22">
        <v>-82.03807867611398</v>
      </c>
      <c r="AF74" s="22">
        <v>17.969755171464985</v>
      </c>
      <c r="AG74" s="22">
        <v>-11.76772295884589</v>
      </c>
      <c r="AH74" s="22">
        <v>-25.624946006430477</v>
      </c>
      <c r="AI74" s="22">
        <v>-106.53655209735423</v>
      </c>
      <c r="AJ74" s="22">
        <v>346.8368439775927</v>
      </c>
      <c r="AK74" s="22">
        <v>315.4729958928774</v>
      </c>
      <c r="AL74" s="22">
        <v>147.79700260561933</v>
      </c>
      <c r="AM74" s="22">
        <v>-71.92997805921456</v>
      </c>
      <c r="AO74" s="22">
        <v>-2.1039283526046453</v>
      </c>
      <c r="AP74" s="22">
        <v>80.57369517559952</v>
      </c>
      <c r="AQ74" s="22">
        <v>-82.03807867611398</v>
      </c>
      <c r="AR74" s="22">
        <v>-0.05961929363315349</v>
      </c>
      <c r="AS74" s="22">
        <v>-11.76772295884589</v>
      </c>
      <c r="AT74" s="22">
        <v>0</v>
      </c>
      <c r="AU74" s="22">
        <v>0</v>
      </c>
      <c r="AV74" s="22">
        <v>0</v>
      </c>
      <c r="AW74" s="22">
        <v>198.82884708366657</v>
      </c>
      <c r="AX74" s="22">
        <v>95.45946249650369</v>
      </c>
      <c r="AY74" s="22">
        <v>-71.92997805921456</v>
      </c>
      <c r="BA74" s="22">
        <v>0</v>
      </c>
      <c r="BB74" s="22">
        <v>8.996297517134522</v>
      </c>
      <c r="BC74" s="22">
        <v>0</v>
      </c>
      <c r="BD74" s="22">
        <v>18.02937446509814</v>
      </c>
      <c r="BE74" s="22">
        <v>0</v>
      </c>
      <c r="BF74" s="22">
        <v>0</v>
      </c>
      <c r="BG74" s="22">
        <v>0</v>
      </c>
      <c r="BH74" s="22">
        <v>0</v>
      </c>
      <c r="BI74" s="22">
        <v>116.64414880921086</v>
      </c>
      <c r="BJ74" s="22">
        <v>52.33754010911564</v>
      </c>
      <c r="BK74" s="22">
        <v>0</v>
      </c>
      <c r="BM74" s="22">
        <v>0</v>
      </c>
      <c r="BN74" s="22">
        <v>0</v>
      </c>
      <c r="BO74" s="22">
        <v>0</v>
      </c>
      <c r="BP74" s="22">
        <v>0</v>
      </c>
      <c r="BQ74" s="22">
        <v>0</v>
      </c>
      <c r="BR74" s="22">
        <v>-25.624946006430477</v>
      </c>
      <c r="BS74" s="22">
        <v>-106.53655209735423</v>
      </c>
      <c r="BT74" s="22">
        <v>346.8368439775927</v>
      </c>
      <c r="BU74" s="22">
        <v>0</v>
      </c>
      <c r="BV74" s="22">
        <v>0</v>
      </c>
      <c r="BW74" s="22">
        <v>0</v>
      </c>
    </row>
    <row r="75" spans="1:75" ht="12">
      <c r="A75" s="36" t="s">
        <v>11</v>
      </c>
      <c r="B75" s="36">
        <v>305</v>
      </c>
      <c r="C75" s="36" t="s">
        <v>56</v>
      </c>
      <c r="D75" s="36" t="s">
        <v>56</v>
      </c>
      <c r="E75" s="36">
        <v>1</v>
      </c>
      <c r="F75" s="36">
        <f t="shared" si="8"/>
        <v>3051</v>
      </c>
      <c r="H75" s="22">
        <f t="shared" si="9"/>
        <v>5978.30723733674</v>
      </c>
      <c r="I75" s="22">
        <f t="shared" si="10"/>
        <v>6784.099412463653</v>
      </c>
      <c r="J75" s="22">
        <f t="shared" si="11"/>
        <v>805.7921751269123</v>
      </c>
      <c r="L75" s="22">
        <f t="shared" si="12"/>
        <v>335.5277489933251</v>
      </c>
      <c r="M75" s="22">
        <f t="shared" si="13"/>
        <v>163.91148451103436</v>
      </c>
      <c r="N75" s="22">
        <f t="shared" si="14"/>
        <v>306.35294162255286</v>
      </c>
      <c r="O75" s="22">
        <f t="shared" si="15"/>
        <v>0</v>
      </c>
      <c r="Q75" s="22">
        <v>25.213755244429656</v>
      </c>
      <c r="R75" s="22">
        <v>220.91798456736797</v>
      </c>
      <c r="S75" s="22">
        <v>153.27640335413744</v>
      </c>
      <c r="T75" s="22">
        <v>945.4804221270317</v>
      </c>
      <c r="U75" s="22">
        <v>21.28500276695895</v>
      </c>
      <c r="V75" s="22">
        <v>71.91008547592912</v>
      </c>
      <c r="W75" s="22">
        <v>288.02286332272325</v>
      </c>
      <c r="X75" s="22">
        <v>1254.3618070383022</v>
      </c>
      <c r="Y75" s="22">
        <v>894.2079780371641</v>
      </c>
      <c r="Z75" s="22">
        <v>1248.3826510968613</v>
      </c>
      <c r="AA75" s="22">
        <v>855.2482843058353</v>
      </c>
      <c r="AC75" s="22">
        <v>-2.7568716344474664</v>
      </c>
      <c r="AD75" s="22">
        <v>162.880832648889</v>
      </c>
      <c r="AE75" s="22">
        <v>-65.63046294089123</v>
      </c>
      <c r="AF75" s="22">
        <v>14.937361935573295</v>
      </c>
      <c r="AG75" s="22">
        <v>-4.057835503050307</v>
      </c>
      <c r="AH75" s="22">
        <v>-39.43571964212937</v>
      </c>
      <c r="AI75" s="22">
        <v>-76.68274430208096</v>
      </c>
      <c r="AJ75" s="22">
        <v>422.4714055667632</v>
      </c>
      <c r="AK75" s="22">
        <v>229.73598787503025</v>
      </c>
      <c r="AL75" s="22">
        <v>186.35992785817024</v>
      </c>
      <c r="AM75" s="22">
        <v>-22.029706734914303</v>
      </c>
      <c r="AO75" s="22">
        <v>-2.7568716344474664</v>
      </c>
      <c r="AP75" s="22">
        <v>155.35766375175476</v>
      </c>
      <c r="AQ75" s="22">
        <v>-65.63046294089123</v>
      </c>
      <c r="AR75" s="22">
        <v>-0.13973271945270352</v>
      </c>
      <c r="AS75" s="22">
        <v>-4.057835503050307</v>
      </c>
      <c r="AT75" s="22">
        <v>0</v>
      </c>
      <c r="AU75" s="22">
        <v>0</v>
      </c>
      <c r="AV75" s="22">
        <v>0</v>
      </c>
      <c r="AW75" s="22">
        <v>132.192122670174</v>
      </c>
      <c r="AX75" s="22">
        <v>142.59257210415237</v>
      </c>
      <c r="AY75" s="22">
        <v>-22.029706734914303</v>
      </c>
      <c r="BA75" s="22">
        <v>0</v>
      </c>
      <c r="BB75" s="22">
        <v>7.523168897134238</v>
      </c>
      <c r="BC75" s="22">
        <v>0</v>
      </c>
      <c r="BD75" s="22">
        <v>15.077094655025999</v>
      </c>
      <c r="BE75" s="22">
        <v>0</v>
      </c>
      <c r="BF75" s="22">
        <v>0</v>
      </c>
      <c r="BG75" s="22">
        <v>0</v>
      </c>
      <c r="BH75" s="22">
        <v>0</v>
      </c>
      <c r="BI75" s="22">
        <v>97.54386520485625</v>
      </c>
      <c r="BJ75" s="22">
        <v>43.767355754017885</v>
      </c>
      <c r="BK75" s="22">
        <v>0</v>
      </c>
      <c r="BM75" s="22">
        <v>0</v>
      </c>
      <c r="BN75" s="22">
        <v>0</v>
      </c>
      <c r="BO75" s="22">
        <v>0</v>
      </c>
      <c r="BP75" s="22">
        <v>0</v>
      </c>
      <c r="BQ75" s="22">
        <v>0</v>
      </c>
      <c r="BR75" s="22">
        <v>-39.43571964212937</v>
      </c>
      <c r="BS75" s="22">
        <v>-76.68274430208096</v>
      </c>
      <c r="BT75" s="22">
        <v>422.4714055667632</v>
      </c>
      <c r="BU75" s="22">
        <v>0</v>
      </c>
      <c r="BV75" s="22">
        <v>0</v>
      </c>
      <c r="BW75" s="22">
        <v>0</v>
      </c>
    </row>
    <row r="76" spans="1:75" ht="12">
      <c r="A76" s="36" t="s">
        <v>11</v>
      </c>
      <c r="B76" s="36">
        <v>306</v>
      </c>
      <c r="C76" s="36" t="s">
        <v>57</v>
      </c>
      <c r="D76" s="36" t="s">
        <v>57</v>
      </c>
      <c r="E76" s="36">
        <v>1</v>
      </c>
      <c r="F76" s="36">
        <f t="shared" si="8"/>
        <v>3061</v>
      </c>
      <c r="H76" s="22">
        <f t="shared" si="9"/>
        <v>20893.183750837747</v>
      </c>
      <c r="I76" s="22">
        <f t="shared" si="10"/>
        <v>24386.116159486563</v>
      </c>
      <c r="J76" s="22">
        <f t="shared" si="11"/>
        <v>3492.932408648817</v>
      </c>
      <c r="L76" s="22">
        <f t="shared" si="12"/>
        <v>1393.5100137013283</v>
      </c>
      <c r="M76" s="22">
        <f t="shared" si="13"/>
        <v>423.33444218291993</v>
      </c>
      <c r="N76" s="22">
        <f t="shared" si="14"/>
        <v>1676.0879527645684</v>
      </c>
      <c r="O76" s="22">
        <f t="shared" si="15"/>
        <v>0</v>
      </c>
      <c r="Q76" s="22">
        <v>70.99662660931509</v>
      </c>
      <c r="R76" s="22">
        <v>1672.664740295787</v>
      </c>
      <c r="S76" s="22">
        <v>1227.4885301943827</v>
      </c>
      <c r="T76" s="22">
        <v>2509.5751775886074</v>
      </c>
      <c r="U76" s="22">
        <v>135.8692676624214</v>
      </c>
      <c r="V76" s="22">
        <v>403.33164661262464</v>
      </c>
      <c r="W76" s="22">
        <v>2299.682549342364</v>
      </c>
      <c r="X76" s="22">
        <v>3968.1892442188196</v>
      </c>
      <c r="Y76" s="22">
        <v>2977.0359677801694</v>
      </c>
      <c r="Z76" s="22">
        <v>3441.4469736154942</v>
      </c>
      <c r="AA76" s="22">
        <v>2186.9030269177606</v>
      </c>
      <c r="AC76" s="22">
        <v>-7.76277012857576</v>
      </c>
      <c r="AD76" s="22">
        <v>1195.709553957649</v>
      </c>
      <c r="AE76" s="22">
        <v>-525.5906240516367</v>
      </c>
      <c r="AF76" s="22">
        <v>38.56874490477935</v>
      </c>
      <c r="AG76" s="22">
        <v>-25.90251662780448</v>
      </c>
      <c r="AH76" s="22">
        <v>-286.5179240633836</v>
      </c>
      <c r="AI76" s="22">
        <v>-793.100281541085</v>
      </c>
      <c r="AJ76" s="22">
        <v>2755.706158369037</v>
      </c>
      <c r="AK76" s="22">
        <v>692.0264359381673</v>
      </c>
      <c r="AL76" s="22">
        <v>506.1264462583977</v>
      </c>
      <c r="AM76" s="22">
        <v>-56.33081436672805</v>
      </c>
      <c r="AO76" s="22">
        <v>-7.76277012857576</v>
      </c>
      <c r="AP76" s="22">
        <v>1176.2794541204296</v>
      </c>
      <c r="AQ76" s="22">
        <v>-525.5906240516367</v>
      </c>
      <c r="AR76" s="22">
        <v>-0.3708905610616045</v>
      </c>
      <c r="AS76" s="22">
        <v>-25.90251662780448</v>
      </c>
      <c r="AT76" s="22">
        <v>0</v>
      </c>
      <c r="AU76" s="22">
        <v>0</v>
      </c>
      <c r="AV76" s="22">
        <v>0</v>
      </c>
      <c r="AW76" s="22">
        <v>440.09974582217427</v>
      </c>
      <c r="AX76" s="22">
        <v>393.08842949453106</v>
      </c>
      <c r="AY76" s="22">
        <v>-56.33081436672805</v>
      </c>
      <c r="BA76" s="22">
        <v>0</v>
      </c>
      <c r="BB76" s="22">
        <v>19.430099837219256</v>
      </c>
      <c r="BC76" s="22">
        <v>0</v>
      </c>
      <c r="BD76" s="22">
        <v>38.93963546584096</v>
      </c>
      <c r="BE76" s="22">
        <v>0</v>
      </c>
      <c r="BF76" s="22">
        <v>0</v>
      </c>
      <c r="BG76" s="22">
        <v>0</v>
      </c>
      <c r="BH76" s="22">
        <v>0</v>
      </c>
      <c r="BI76" s="22">
        <v>251.92669011599307</v>
      </c>
      <c r="BJ76" s="22">
        <v>113.03801676386665</v>
      </c>
      <c r="BK76" s="22">
        <v>0</v>
      </c>
      <c r="BM76" s="22">
        <v>0</v>
      </c>
      <c r="BN76" s="22">
        <v>0</v>
      </c>
      <c r="BO76" s="22">
        <v>0</v>
      </c>
      <c r="BP76" s="22">
        <v>0</v>
      </c>
      <c r="BQ76" s="22">
        <v>0</v>
      </c>
      <c r="BR76" s="22">
        <v>-286.5179240633836</v>
      </c>
      <c r="BS76" s="22">
        <v>-793.100281541085</v>
      </c>
      <c r="BT76" s="22">
        <v>2755.706158369037</v>
      </c>
      <c r="BU76" s="22">
        <v>0</v>
      </c>
      <c r="BV76" s="22">
        <v>0</v>
      </c>
      <c r="BW76" s="22">
        <v>0</v>
      </c>
    </row>
    <row r="77" spans="1:75" ht="12">
      <c r="A77" s="36" t="s">
        <v>11</v>
      </c>
      <c r="B77" s="36">
        <v>307</v>
      </c>
      <c r="C77" s="36" t="s">
        <v>58</v>
      </c>
      <c r="D77" s="36" t="s">
        <v>58</v>
      </c>
      <c r="E77" s="36">
        <v>1</v>
      </c>
      <c r="F77" s="36">
        <f t="shared" si="8"/>
        <v>3071</v>
      </c>
      <c r="H77" s="22">
        <f t="shared" si="9"/>
        <v>510.33555192076835</v>
      </c>
      <c r="I77" s="22">
        <f t="shared" si="10"/>
        <v>589.0924019035634</v>
      </c>
      <c r="J77" s="22">
        <f t="shared" si="11"/>
        <v>78.75684998279503</v>
      </c>
      <c r="L77" s="22">
        <f t="shared" si="12"/>
        <v>43.44233380095759</v>
      </c>
      <c r="M77" s="22">
        <f t="shared" si="13"/>
        <v>21.349117097449245</v>
      </c>
      <c r="N77" s="22">
        <f t="shared" si="14"/>
        <v>13.965399084388192</v>
      </c>
      <c r="O77" s="22">
        <f t="shared" si="15"/>
        <v>0</v>
      </c>
      <c r="Q77" s="22">
        <v>0</v>
      </c>
      <c r="R77" s="22">
        <v>13.035533250869541</v>
      </c>
      <c r="S77" s="22">
        <v>5.109213445137912</v>
      </c>
      <c r="T77" s="22">
        <v>28.814641436252387</v>
      </c>
      <c r="U77" s="22">
        <v>3.902250507275808</v>
      </c>
      <c r="V77" s="22">
        <v>5.444296692183904</v>
      </c>
      <c r="W77" s="22">
        <v>19.001508344207426</v>
      </c>
      <c r="X77" s="22">
        <v>63.62016735167762</v>
      </c>
      <c r="Y77" s="22">
        <v>226.75212531003748</v>
      </c>
      <c r="Z77" s="22">
        <v>52.97977778115787</v>
      </c>
      <c r="AA77" s="22">
        <v>91.67603780196838</v>
      </c>
      <c r="AC77" s="22">
        <v>0</v>
      </c>
      <c r="AD77" s="22">
        <v>10.146943627844076</v>
      </c>
      <c r="AE77" s="22">
        <v>-2.1876820980297063</v>
      </c>
      <c r="AF77" s="22">
        <v>1.9595005178738278</v>
      </c>
      <c r="AG77" s="22">
        <v>-0.7439365088925564</v>
      </c>
      <c r="AH77" s="22">
        <v>-2.745421490497482</v>
      </c>
      <c r="AI77" s="22">
        <v>-4.65185360658265</v>
      </c>
      <c r="AJ77" s="22">
        <v>21.362674181468325</v>
      </c>
      <c r="AK77" s="22">
        <v>46.22598878113388</v>
      </c>
      <c r="AL77" s="22">
        <v>11.75205169553363</v>
      </c>
      <c r="AM77" s="22">
        <v>-2.36141511705632</v>
      </c>
      <c r="AO77" s="22">
        <v>0</v>
      </c>
      <c r="AP77" s="22">
        <v>9.167067115786773</v>
      </c>
      <c r="AQ77" s="22">
        <v>-2.1876820980297063</v>
      </c>
      <c r="AR77" s="22">
        <v>-0.004258520973796677</v>
      </c>
      <c r="AS77" s="22">
        <v>-0.7439365088925564</v>
      </c>
      <c r="AT77" s="22">
        <v>0</v>
      </c>
      <c r="AU77" s="22">
        <v>0</v>
      </c>
      <c r="AV77" s="22">
        <v>0</v>
      </c>
      <c r="AW77" s="22">
        <v>33.52111086114841</v>
      </c>
      <c r="AX77" s="22">
        <v>6.051448068974785</v>
      </c>
      <c r="AY77" s="22">
        <v>-2.36141511705632</v>
      </c>
      <c r="BA77" s="22">
        <v>0</v>
      </c>
      <c r="BB77" s="22">
        <v>0.9798765120573025</v>
      </c>
      <c r="BC77" s="22">
        <v>0</v>
      </c>
      <c r="BD77" s="22">
        <v>1.9637590388476245</v>
      </c>
      <c r="BE77" s="22">
        <v>0</v>
      </c>
      <c r="BF77" s="22">
        <v>0</v>
      </c>
      <c r="BG77" s="22">
        <v>0</v>
      </c>
      <c r="BH77" s="22">
        <v>0</v>
      </c>
      <c r="BI77" s="22">
        <v>12.704877919985469</v>
      </c>
      <c r="BJ77" s="22">
        <v>5.700603626558847</v>
      </c>
      <c r="BK77" s="22">
        <v>0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22">
        <v>-2.745421490497482</v>
      </c>
      <c r="BS77" s="22">
        <v>-4.65185360658265</v>
      </c>
      <c r="BT77" s="22">
        <v>21.362674181468325</v>
      </c>
      <c r="BU77" s="22">
        <v>0</v>
      </c>
      <c r="BV77" s="22">
        <v>0</v>
      </c>
      <c r="BW77" s="22">
        <v>0</v>
      </c>
    </row>
    <row r="78" spans="1:75" ht="12">
      <c r="A78" s="36" t="s">
        <v>11</v>
      </c>
      <c r="B78" s="36">
        <v>308</v>
      </c>
      <c r="C78" s="36" t="s">
        <v>59</v>
      </c>
      <c r="D78" s="36" t="s">
        <v>59</v>
      </c>
      <c r="E78" s="36">
        <v>1</v>
      </c>
      <c r="F78" s="36">
        <f t="shared" si="8"/>
        <v>3081</v>
      </c>
      <c r="H78" s="22">
        <f t="shared" si="9"/>
        <v>3741.812842276781</v>
      </c>
      <c r="I78" s="22">
        <f t="shared" si="10"/>
        <v>4354.7847490903605</v>
      </c>
      <c r="J78" s="22">
        <f t="shared" si="11"/>
        <v>612.9719068135796</v>
      </c>
      <c r="L78" s="22">
        <f t="shared" si="12"/>
        <v>312.53910907335603</v>
      </c>
      <c r="M78" s="22">
        <f t="shared" si="13"/>
        <v>104.01043727710207</v>
      </c>
      <c r="N78" s="22">
        <f t="shared" si="14"/>
        <v>196.42236046312144</v>
      </c>
      <c r="O78" s="22">
        <f t="shared" si="15"/>
        <v>0</v>
      </c>
      <c r="Q78" s="22">
        <v>33.17599374267059</v>
      </c>
      <c r="R78" s="22">
        <v>292.9564577958577</v>
      </c>
      <c r="S78" s="22">
        <v>121.76958710912024</v>
      </c>
      <c r="T78" s="22">
        <v>640.2253144117327</v>
      </c>
      <c r="U78" s="22">
        <v>7.449750968435634</v>
      </c>
      <c r="V78" s="22">
        <v>54.66981261734676</v>
      </c>
      <c r="W78" s="22">
        <v>107.00849435948396</v>
      </c>
      <c r="X78" s="22">
        <v>762.4924534835399</v>
      </c>
      <c r="Y78" s="22">
        <v>533.0503590957737</v>
      </c>
      <c r="Z78" s="22">
        <v>826.0368169541096</v>
      </c>
      <c r="AA78" s="22">
        <v>362.97780173871024</v>
      </c>
      <c r="AC78" s="22">
        <v>-3.6274626769045604</v>
      </c>
      <c r="AD78" s="22">
        <v>210.7916168990902</v>
      </c>
      <c r="AE78" s="22">
        <v>-52.13975666970801</v>
      </c>
      <c r="AF78" s="22">
        <v>9.472588633457141</v>
      </c>
      <c r="AG78" s="22">
        <v>-1.4202424260676076</v>
      </c>
      <c r="AH78" s="22">
        <v>-31.788332255466244</v>
      </c>
      <c r="AI78" s="22">
        <v>-30.207106703993453</v>
      </c>
      <c r="AJ78" s="22">
        <v>258.41779942258114</v>
      </c>
      <c r="AK78" s="22">
        <v>140.6983442286583</v>
      </c>
      <c r="AL78" s="22">
        <v>122.12413455576198</v>
      </c>
      <c r="AM78" s="22">
        <v>-9.349676193829337</v>
      </c>
      <c r="AO78" s="22">
        <v>-3.6274626769045604</v>
      </c>
      <c r="AP78" s="22">
        <v>206.01777149689235</v>
      </c>
      <c r="AQ78" s="22">
        <v>-52.13975666970801</v>
      </c>
      <c r="AR78" s="22">
        <v>-0.09461901288654492</v>
      </c>
      <c r="AS78" s="22">
        <v>-1.4202424260676076</v>
      </c>
      <c r="AT78" s="22">
        <v>0</v>
      </c>
      <c r="AU78" s="22">
        <v>0</v>
      </c>
      <c r="AV78" s="22">
        <v>0</v>
      </c>
      <c r="AW78" s="22">
        <v>78.80164367761907</v>
      </c>
      <c r="AX78" s="22">
        <v>94.35145087824068</v>
      </c>
      <c r="AY78" s="22">
        <v>-9.349676193829337</v>
      </c>
      <c r="BA78" s="22">
        <v>0</v>
      </c>
      <c r="BB78" s="22">
        <v>4.7738454021978525</v>
      </c>
      <c r="BC78" s="22">
        <v>0</v>
      </c>
      <c r="BD78" s="22">
        <v>9.567207646343686</v>
      </c>
      <c r="BE78" s="22">
        <v>0</v>
      </c>
      <c r="BF78" s="22">
        <v>0</v>
      </c>
      <c r="BG78" s="22">
        <v>0</v>
      </c>
      <c r="BH78" s="22">
        <v>0</v>
      </c>
      <c r="BI78" s="22">
        <v>61.89670055103924</v>
      </c>
      <c r="BJ78" s="22">
        <v>27.772683677521304</v>
      </c>
      <c r="BK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-31.788332255466244</v>
      </c>
      <c r="BS78" s="22">
        <v>-30.207106703993453</v>
      </c>
      <c r="BT78" s="22">
        <v>258.41779942258114</v>
      </c>
      <c r="BU78" s="22">
        <v>0</v>
      </c>
      <c r="BV78" s="22">
        <v>0</v>
      </c>
      <c r="BW78" s="22">
        <v>0</v>
      </c>
    </row>
    <row r="79" spans="1:75" ht="12">
      <c r="A79" s="36" t="s">
        <v>11</v>
      </c>
      <c r="B79" s="36">
        <v>309</v>
      </c>
      <c r="C79" s="36" t="s">
        <v>60</v>
      </c>
      <c r="D79" s="36" t="s">
        <v>60</v>
      </c>
      <c r="E79" s="36">
        <v>1</v>
      </c>
      <c r="F79" s="36">
        <f t="shared" si="8"/>
        <v>3091</v>
      </c>
      <c r="H79" s="22">
        <f t="shared" si="9"/>
        <v>37621.48916123971</v>
      </c>
      <c r="I79" s="22">
        <f t="shared" si="10"/>
        <v>44963.29616686963</v>
      </c>
      <c r="J79" s="22">
        <f t="shared" si="11"/>
        <v>7341.80700562992</v>
      </c>
      <c r="L79" s="22">
        <f t="shared" si="12"/>
        <v>2392.6861284828574</v>
      </c>
      <c r="M79" s="22">
        <f t="shared" si="13"/>
        <v>1345.5139022888084</v>
      </c>
      <c r="N79" s="22">
        <f t="shared" si="14"/>
        <v>3603.6069748582545</v>
      </c>
      <c r="O79" s="22">
        <f t="shared" si="15"/>
        <v>0</v>
      </c>
      <c r="Q79" s="22">
        <v>349.01145417289484</v>
      </c>
      <c r="R79" s="22">
        <v>2480.867801849698</v>
      </c>
      <c r="S79" s="22">
        <v>1745.222159301693</v>
      </c>
      <c r="T79" s="22">
        <v>5414.451217380797</v>
      </c>
      <c r="U79" s="22">
        <v>517.2255672371027</v>
      </c>
      <c r="V79" s="22">
        <v>1063.2257748444142</v>
      </c>
      <c r="W79" s="22">
        <v>3019.2396679559056</v>
      </c>
      <c r="X79" s="22">
        <v>6153.114693117469</v>
      </c>
      <c r="Y79" s="22">
        <v>5853.496396108298</v>
      </c>
      <c r="Z79" s="22">
        <v>6797.827825159827</v>
      </c>
      <c r="AA79" s="22">
        <v>4227.806604111612</v>
      </c>
      <c r="AC79" s="22">
        <v>-38.160907361035996</v>
      </c>
      <c r="AD79" s="22">
        <v>1806.3936805960213</v>
      </c>
      <c r="AE79" s="22">
        <v>-747.2757433186478</v>
      </c>
      <c r="AF79" s="22">
        <v>122.96440430038727</v>
      </c>
      <c r="AG79" s="22">
        <v>-98.6054027241225</v>
      </c>
      <c r="AH79" s="22">
        <v>-812.36425311256</v>
      </c>
      <c r="AI79" s="22">
        <v>-1119.9370571481131</v>
      </c>
      <c r="AJ79" s="22">
        <v>5535.908285118928</v>
      </c>
      <c r="AK79" s="22">
        <v>1666.0477358099329</v>
      </c>
      <c r="AL79" s="22">
        <v>1135.7372005766606</v>
      </c>
      <c r="AM79" s="22">
        <v>-108.90093710753004</v>
      </c>
      <c r="AO79" s="22">
        <v>-38.160907361035996</v>
      </c>
      <c r="AP79" s="22">
        <v>1744.637615299209</v>
      </c>
      <c r="AQ79" s="22">
        <v>-747.2757433186478</v>
      </c>
      <c r="AR79" s="22">
        <v>-0.8002027067324814</v>
      </c>
      <c r="AS79" s="22">
        <v>-98.6054027241225</v>
      </c>
      <c r="AT79" s="22">
        <v>0</v>
      </c>
      <c r="AU79" s="22">
        <v>0</v>
      </c>
      <c r="AV79" s="22">
        <v>0</v>
      </c>
      <c r="AW79" s="22">
        <v>865.3312569881928</v>
      </c>
      <c r="AX79" s="22">
        <v>776.4604494135244</v>
      </c>
      <c r="AY79" s="22">
        <v>-108.90093710753004</v>
      </c>
      <c r="BA79" s="22">
        <v>0</v>
      </c>
      <c r="BB79" s="22">
        <v>61.75606529681232</v>
      </c>
      <c r="BC79" s="22">
        <v>0</v>
      </c>
      <c r="BD79" s="22">
        <v>123.76460700711975</v>
      </c>
      <c r="BE79" s="22">
        <v>0</v>
      </c>
      <c r="BF79" s="22">
        <v>0</v>
      </c>
      <c r="BG79" s="22">
        <v>0</v>
      </c>
      <c r="BH79" s="22">
        <v>0</v>
      </c>
      <c r="BI79" s="22">
        <v>800.7164788217402</v>
      </c>
      <c r="BJ79" s="22">
        <v>359.2767511631361</v>
      </c>
      <c r="BK79" s="22">
        <v>0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>
        <v>-812.36425311256</v>
      </c>
      <c r="BS79" s="22">
        <v>-1119.9370571481131</v>
      </c>
      <c r="BT79" s="22">
        <v>5535.908285118928</v>
      </c>
      <c r="BU79" s="22">
        <v>0</v>
      </c>
      <c r="BV79" s="22">
        <v>0</v>
      </c>
      <c r="BW79" s="22">
        <v>0</v>
      </c>
    </row>
    <row r="80" spans="1:75" ht="12">
      <c r="A80" s="36" t="s">
        <v>11</v>
      </c>
      <c r="B80" s="36">
        <v>310</v>
      </c>
      <c r="C80" s="36" t="s">
        <v>61</v>
      </c>
      <c r="D80" s="36" t="s">
        <v>572</v>
      </c>
      <c r="E80" s="36">
        <v>1</v>
      </c>
      <c r="F80" s="36">
        <f t="shared" si="8"/>
        <v>3101</v>
      </c>
      <c r="H80" s="22">
        <f t="shared" si="9"/>
        <v>6215.73868301101</v>
      </c>
      <c r="I80" s="22">
        <f t="shared" si="10"/>
        <v>7634.090970308067</v>
      </c>
      <c r="J80" s="22">
        <f t="shared" si="11"/>
        <v>1418.3522872970575</v>
      </c>
      <c r="L80" s="22">
        <f t="shared" si="12"/>
        <v>200.7236646791666</v>
      </c>
      <c r="M80" s="22">
        <f t="shared" si="13"/>
        <v>127.32499210144806</v>
      </c>
      <c r="N80" s="22">
        <f t="shared" si="14"/>
        <v>1090.3036305164428</v>
      </c>
      <c r="O80" s="22">
        <f t="shared" si="15"/>
        <v>0</v>
      </c>
      <c r="Q80" s="22">
        <v>20.569116120455767</v>
      </c>
      <c r="R80" s="22">
        <v>210.62677410615524</v>
      </c>
      <c r="S80" s="22">
        <v>289.0963274373869</v>
      </c>
      <c r="T80" s="22">
        <v>553.7813901029758</v>
      </c>
      <c r="U80" s="22">
        <v>78.39976019163215</v>
      </c>
      <c r="V80" s="22">
        <v>278.56651408341</v>
      </c>
      <c r="W80" s="22">
        <v>410.53258817353424</v>
      </c>
      <c r="X80" s="22">
        <v>2197.2696604743596</v>
      </c>
      <c r="Y80" s="22">
        <v>255.09614097379222</v>
      </c>
      <c r="Z80" s="22">
        <v>1467.7637027540504</v>
      </c>
      <c r="AA80" s="22">
        <v>454.03670859325734</v>
      </c>
      <c r="AC80" s="22">
        <v>-2.249026859680827</v>
      </c>
      <c r="AD80" s="22">
        <v>153.9644365928362</v>
      </c>
      <c r="AE80" s="22">
        <v>-123.78634538018089</v>
      </c>
      <c r="AF80" s="22">
        <v>11.62991038833736</v>
      </c>
      <c r="AG80" s="22">
        <v>-14.946360769568633</v>
      </c>
      <c r="AH80" s="22">
        <v>-181.855463597348</v>
      </c>
      <c r="AI80" s="22">
        <v>-130.11153452336967</v>
      </c>
      <c r="AJ80" s="22">
        <v>1402.2706286371606</v>
      </c>
      <c r="AK80" s="22">
        <v>113.48246186907267</v>
      </c>
      <c r="AL80" s="22">
        <v>201.6487760319627</v>
      </c>
      <c r="AM80" s="22">
        <v>-11.695195092163903</v>
      </c>
      <c r="AO80" s="22">
        <v>-2.249026859680827</v>
      </c>
      <c r="AP80" s="22">
        <v>148.12050550244948</v>
      </c>
      <c r="AQ80" s="22">
        <v>-123.78634538018089</v>
      </c>
      <c r="AR80" s="22">
        <v>-0.08184344996515493</v>
      </c>
      <c r="AS80" s="22">
        <v>-14.946360769568633</v>
      </c>
      <c r="AT80" s="22">
        <v>0</v>
      </c>
      <c r="AU80" s="22">
        <v>0</v>
      </c>
      <c r="AV80" s="22">
        <v>0</v>
      </c>
      <c r="AW80" s="22">
        <v>37.71124971879197</v>
      </c>
      <c r="AX80" s="22">
        <v>167.6506810094846</v>
      </c>
      <c r="AY80" s="22">
        <v>-11.695195092163903</v>
      </c>
      <c r="BA80" s="22">
        <v>0</v>
      </c>
      <c r="BB80" s="22">
        <v>5.843931090386729</v>
      </c>
      <c r="BC80" s="22">
        <v>0</v>
      </c>
      <c r="BD80" s="22">
        <v>11.711753838302513</v>
      </c>
      <c r="BE80" s="22">
        <v>0</v>
      </c>
      <c r="BF80" s="22">
        <v>0</v>
      </c>
      <c r="BG80" s="22">
        <v>0</v>
      </c>
      <c r="BH80" s="22">
        <v>0</v>
      </c>
      <c r="BI80" s="22">
        <v>75.7712121502807</v>
      </c>
      <c r="BJ80" s="22">
        <v>33.998095022478104</v>
      </c>
      <c r="BK80" s="22">
        <v>0</v>
      </c>
      <c r="BM80" s="22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-181.855463597348</v>
      </c>
      <c r="BS80" s="22">
        <v>-130.11153452336967</v>
      </c>
      <c r="BT80" s="22">
        <v>1402.2706286371606</v>
      </c>
      <c r="BU80" s="22">
        <v>0</v>
      </c>
      <c r="BV80" s="22">
        <v>0</v>
      </c>
      <c r="BW80" s="22">
        <v>0</v>
      </c>
    </row>
    <row r="81" spans="1:75" ht="12">
      <c r="A81" s="36" t="s">
        <v>11</v>
      </c>
      <c r="B81" s="36">
        <v>311</v>
      </c>
      <c r="C81" s="36" t="s">
        <v>62</v>
      </c>
      <c r="D81" s="36" t="s">
        <v>62</v>
      </c>
      <c r="E81" s="36">
        <v>1</v>
      </c>
      <c r="F81" s="36">
        <f t="shared" si="8"/>
        <v>3111</v>
      </c>
      <c r="H81" s="22">
        <f t="shared" si="9"/>
        <v>2343.1521130452006</v>
      </c>
      <c r="I81" s="22">
        <f t="shared" si="10"/>
        <v>2685.504818319479</v>
      </c>
      <c r="J81" s="22">
        <f t="shared" si="11"/>
        <v>342.3527052742784</v>
      </c>
      <c r="L81" s="22">
        <f t="shared" si="12"/>
        <v>100.72220067685552</v>
      </c>
      <c r="M81" s="22">
        <f t="shared" si="13"/>
        <v>98.9869788704201</v>
      </c>
      <c r="N81" s="22">
        <f t="shared" si="14"/>
        <v>142.64352572700273</v>
      </c>
      <c r="O81" s="22">
        <f t="shared" si="15"/>
        <v>0</v>
      </c>
      <c r="Q81" s="22">
        <v>10.61631799765459</v>
      </c>
      <c r="R81" s="22">
        <v>59.00293997762003</v>
      </c>
      <c r="S81" s="22">
        <v>87.2823963544393</v>
      </c>
      <c r="T81" s="22">
        <v>129.66588646313573</v>
      </c>
      <c r="U81" s="22">
        <v>13.480501752407342</v>
      </c>
      <c r="V81" s="22">
        <v>31.98524306658045</v>
      </c>
      <c r="W81" s="22">
        <v>220.51750473145984</v>
      </c>
      <c r="X81" s="22">
        <v>672.28475350728</v>
      </c>
      <c r="Y81" s="22">
        <v>446.1896659326544</v>
      </c>
      <c r="Z81" s="22">
        <v>369.3660563615936</v>
      </c>
      <c r="AA81" s="22">
        <v>302.76084690037516</v>
      </c>
      <c r="AC81" s="22">
        <v>-1.1607880566094593</v>
      </c>
      <c r="AD81" s="22">
        <v>46.03632057633386</v>
      </c>
      <c r="AE81" s="22">
        <v>-37.37290250800747</v>
      </c>
      <c r="AF81" s="22">
        <v>9.085970774172694</v>
      </c>
      <c r="AG81" s="22">
        <v>-2.5699624852651954</v>
      </c>
      <c r="AH81" s="22">
        <v>-16.829608938193267</v>
      </c>
      <c r="AI81" s="22">
        <v>-56.329793175586516</v>
      </c>
      <c r="AJ81" s="22">
        <v>215.8029278407825</v>
      </c>
      <c r="AK81" s="22">
        <v>124.86813170440425</v>
      </c>
      <c r="AL81" s="22">
        <v>68.62100182290034</v>
      </c>
      <c r="AM81" s="22">
        <v>-7.798592280653401</v>
      </c>
      <c r="AO81" s="22">
        <v>-1.1607880566094593</v>
      </c>
      <c r="AP81" s="22">
        <v>41.493040629350666</v>
      </c>
      <c r="AQ81" s="22">
        <v>-37.37290250800747</v>
      </c>
      <c r="AR81" s="22">
        <v>-0.019163344382085046</v>
      </c>
      <c r="AS81" s="22">
        <v>-2.5699624852651954</v>
      </c>
      <c r="AT81" s="22">
        <v>0</v>
      </c>
      <c r="AU81" s="22">
        <v>0</v>
      </c>
      <c r="AV81" s="22">
        <v>0</v>
      </c>
      <c r="AW81" s="22">
        <v>65.96089556548559</v>
      </c>
      <c r="AX81" s="22">
        <v>42.189673156936884</v>
      </c>
      <c r="AY81" s="22">
        <v>-7.798592280653401</v>
      </c>
      <c r="BA81" s="22">
        <v>0</v>
      </c>
      <c r="BB81" s="22">
        <v>4.5432799469831915</v>
      </c>
      <c r="BC81" s="22">
        <v>0</v>
      </c>
      <c r="BD81" s="22">
        <v>9.105134118554778</v>
      </c>
      <c r="BE81" s="22">
        <v>0</v>
      </c>
      <c r="BF81" s="22">
        <v>0</v>
      </c>
      <c r="BG81" s="22">
        <v>0</v>
      </c>
      <c r="BH81" s="22">
        <v>0</v>
      </c>
      <c r="BI81" s="22">
        <v>58.90723613891867</v>
      </c>
      <c r="BJ81" s="22">
        <v>26.431328665963456</v>
      </c>
      <c r="BK81" s="22">
        <v>0</v>
      </c>
      <c r="BM81" s="22">
        <v>0</v>
      </c>
      <c r="BN81" s="22">
        <v>0</v>
      </c>
      <c r="BO81" s="22">
        <v>0</v>
      </c>
      <c r="BP81" s="22">
        <v>0</v>
      </c>
      <c r="BQ81" s="22">
        <v>0</v>
      </c>
      <c r="BR81" s="22">
        <v>-16.829608938193267</v>
      </c>
      <c r="BS81" s="22">
        <v>-56.329793175586516</v>
      </c>
      <c r="BT81" s="22">
        <v>215.8029278407825</v>
      </c>
      <c r="BU81" s="22">
        <v>0</v>
      </c>
      <c r="BV81" s="22">
        <v>0</v>
      </c>
      <c r="BW81" s="22">
        <v>0</v>
      </c>
    </row>
    <row r="82" spans="1:75" ht="12">
      <c r="A82" s="36" t="s">
        <v>11</v>
      </c>
      <c r="B82" s="36">
        <v>302</v>
      </c>
      <c r="C82" s="27" t="s">
        <v>63</v>
      </c>
      <c r="D82" s="36" t="s">
        <v>53</v>
      </c>
      <c r="E82" s="36">
        <v>0</v>
      </c>
      <c r="F82" s="36">
        <f t="shared" si="8"/>
        <v>3020</v>
      </c>
      <c r="H82" s="22">
        <f t="shared" si="9"/>
        <v>23.396581408311423</v>
      </c>
      <c r="I82" s="22">
        <f t="shared" si="10"/>
        <v>30.587108262235876</v>
      </c>
      <c r="J82" s="22">
        <f t="shared" si="11"/>
        <v>7.190526853924454</v>
      </c>
      <c r="L82" s="22">
        <f t="shared" si="12"/>
        <v>1.397772578033805</v>
      </c>
      <c r="M82" s="22">
        <f t="shared" si="13"/>
        <v>3.527305260022911</v>
      </c>
      <c r="N82" s="22">
        <f t="shared" si="14"/>
        <v>2.2654490158677385</v>
      </c>
      <c r="O82" s="22">
        <f t="shared" si="15"/>
        <v>0</v>
      </c>
      <c r="Q82" s="22">
        <v>0</v>
      </c>
      <c r="R82" s="22">
        <v>1.3721613948283728</v>
      </c>
      <c r="S82" s="22">
        <v>0</v>
      </c>
      <c r="T82" s="22">
        <v>1.8009150897657742</v>
      </c>
      <c r="U82" s="22">
        <v>0</v>
      </c>
      <c r="V82" s="22">
        <v>0.45369139101532546</v>
      </c>
      <c r="W82" s="22">
        <v>2.5001984663430825</v>
      </c>
      <c r="X82" s="22">
        <v>5.69732841955322</v>
      </c>
      <c r="Y82" s="22">
        <v>0</v>
      </c>
      <c r="Z82" s="22">
        <v>5.223358372790212</v>
      </c>
      <c r="AA82" s="22">
        <v>6.348928274015435</v>
      </c>
      <c r="AC82" s="22">
        <v>0</v>
      </c>
      <c r="AD82" s="22">
        <v>1.1268498202666049</v>
      </c>
      <c r="AE82" s="22">
        <v>0</v>
      </c>
      <c r="AF82" s="22">
        <v>0.32418649102067376</v>
      </c>
      <c r="AG82" s="22">
        <v>0</v>
      </c>
      <c r="AH82" s="22">
        <v>-0.2634009441535902</v>
      </c>
      <c r="AI82" s="22">
        <v>-0.7046963000298576</v>
      </c>
      <c r="AJ82" s="22">
        <v>3.2335462600511864</v>
      </c>
      <c r="AK82" s="22">
        <v>2.0991023896003638</v>
      </c>
      <c r="AL82" s="22">
        <v>1.5384764754182674</v>
      </c>
      <c r="AM82" s="22">
        <v>-0.16353733824919334</v>
      </c>
      <c r="AO82" s="22">
        <v>0</v>
      </c>
      <c r="AP82" s="22">
        <v>0.9649544332407131</v>
      </c>
      <c r="AQ82" s="22">
        <v>0</v>
      </c>
      <c r="AR82" s="22">
        <v>-0.0002661575608622923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0.5966216406031477</v>
      </c>
      <c r="AY82" s="22">
        <v>-0.16353733824919334</v>
      </c>
      <c r="BA82" s="22">
        <v>0</v>
      </c>
      <c r="BB82" s="22">
        <v>0.1618953870258917</v>
      </c>
      <c r="BC82" s="22">
        <v>0</v>
      </c>
      <c r="BD82" s="22">
        <v>0.32445264858153605</v>
      </c>
      <c r="BE82" s="22">
        <v>0</v>
      </c>
      <c r="BF82" s="22">
        <v>0</v>
      </c>
      <c r="BG82" s="22">
        <v>0</v>
      </c>
      <c r="BH82" s="22">
        <v>0</v>
      </c>
      <c r="BI82" s="22">
        <v>2.0991023896003638</v>
      </c>
      <c r="BJ82" s="22">
        <v>0.9418548348151197</v>
      </c>
      <c r="BK82" s="22">
        <v>0</v>
      </c>
      <c r="BM82" s="22">
        <v>0</v>
      </c>
      <c r="BN82" s="22">
        <v>0</v>
      </c>
      <c r="BO82" s="22">
        <v>0</v>
      </c>
      <c r="BP82" s="22">
        <v>0</v>
      </c>
      <c r="BQ82" s="22">
        <v>0</v>
      </c>
      <c r="BR82" s="22">
        <v>-0.2634009441535902</v>
      </c>
      <c r="BS82" s="22">
        <v>-0.7046963000298576</v>
      </c>
      <c r="BT82" s="22">
        <v>3.2335462600511864</v>
      </c>
      <c r="BU82" s="22">
        <v>0</v>
      </c>
      <c r="BV82" s="22">
        <v>0</v>
      </c>
      <c r="BW82" s="22">
        <v>0</v>
      </c>
    </row>
    <row r="83" spans="1:75" ht="12">
      <c r="A83" s="36" t="s">
        <v>11</v>
      </c>
      <c r="B83" s="36">
        <v>303</v>
      </c>
      <c r="C83" s="27" t="s">
        <v>63</v>
      </c>
      <c r="D83" s="36" t="s">
        <v>54</v>
      </c>
      <c r="E83" s="36">
        <v>0</v>
      </c>
      <c r="F83" s="36">
        <f t="shared" si="8"/>
        <v>3030</v>
      </c>
      <c r="H83" s="22">
        <f t="shared" si="9"/>
        <v>151.9099418333887</v>
      </c>
      <c r="I83" s="22">
        <f t="shared" si="10"/>
        <v>193.162040525698</v>
      </c>
      <c r="J83" s="22">
        <f t="shared" si="11"/>
        <v>41.2520986923093</v>
      </c>
      <c r="L83" s="22">
        <f t="shared" si="12"/>
        <v>11.514353211858785</v>
      </c>
      <c r="M83" s="22">
        <f t="shared" si="13"/>
        <v>7.93007964426969</v>
      </c>
      <c r="N83" s="22">
        <f t="shared" si="14"/>
        <v>21.807665836180828</v>
      </c>
      <c r="O83" s="22">
        <f t="shared" si="15"/>
        <v>0</v>
      </c>
      <c r="Q83" s="22">
        <v>1.3270397497068238</v>
      </c>
      <c r="R83" s="22">
        <v>6.860806974141864</v>
      </c>
      <c r="S83" s="22">
        <v>2.554606722568956</v>
      </c>
      <c r="T83" s="22">
        <v>20.710523532306404</v>
      </c>
      <c r="U83" s="22">
        <v>1.7737502305799129</v>
      </c>
      <c r="V83" s="22">
        <v>0.45369139101532546</v>
      </c>
      <c r="W83" s="22">
        <v>2.0001587730744657</v>
      </c>
      <c r="X83" s="22">
        <v>39.88129893687254</v>
      </c>
      <c r="Y83" s="22">
        <v>0</v>
      </c>
      <c r="Z83" s="22">
        <v>73.12701721906298</v>
      </c>
      <c r="AA83" s="22">
        <v>3.2210483040594204</v>
      </c>
      <c r="AC83" s="22">
        <v>-0.1450985070761824</v>
      </c>
      <c r="AD83" s="22">
        <v>5.188745006236937</v>
      </c>
      <c r="AE83" s="22">
        <v>-1.0938410490148531</v>
      </c>
      <c r="AF83" s="22">
        <v>0.7263728929257183</v>
      </c>
      <c r="AG83" s="22">
        <v>-0.33815295858752564</v>
      </c>
      <c r="AH83" s="22">
        <v>-0.2634009441535902</v>
      </c>
      <c r="AI83" s="22">
        <v>-0.563757040023886</v>
      </c>
      <c r="AJ83" s="22">
        <v>22.634823820358303</v>
      </c>
      <c r="AK83" s="22">
        <v>4.719197206906778</v>
      </c>
      <c r="AL83" s="22">
        <v>10.470178860897974</v>
      </c>
      <c r="AM83" s="22">
        <v>-0.08296859616037228</v>
      </c>
      <c r="AO83" s="22">
        <v>-0.1450985070761824</v>
      </c>
      <c r="AP83" s="22">
        <v>4.824772166203566</v>
      </c>
      <c r="AQ83" s="22">
        <v>-1.0938410490148531</v>
      </c>
      <c r="AR83" s="22">
        <v>-0.003060811949916362</v>
      </c>
      <c r="AS83" s="22">
        <v>-0.33815295858752564</v>
      </c>
      <c r="AT83" s="22">
        <v>0</v>
      </c>
      <c r="AU83" s="22">
        <v>0</v>
      </c>
      <c r="AV83" s="22">
        <v>0</v>
      </c>
      <c r="AW83" s="22">
        <v>0</v>
      </c>
      <c r="AX83" s="22">
        <v>8.352702968444069</v>
      </c>
      <c r="AY83" s="22">
        <v>-0.08296859616037228</v>
      </c>
      <c r="BA83" s="22">
        <v>0</v>
      </c>
      <c r="BB83" s="22">
        <v>0.36397284003337094</v>
      </c>
      <c r="BC83" s="22">
        <v>0</v>
      </c>
      <c r="BD83" s="22">
        <v>0.7294337048756346</v>
      </c>
      <c r="BE83" s="22">
        <v>0</v>
      </c>
      <c r="BF83" s="22">
        <v>0</v>
      </c>
      <c r="BG83" s="22">
        <v>0</v>
      </c>
      <c r="BH83" s="22">
        <v>0</v>
      </c>
      <c r="BI83" s="22">
        <v>4.719197206906778</v>
      </c>
      <c r="BJ83" s="22">
        <v>2.117475892453906</v>
      </c>
      <c r="BK83" s="22">
        <v>0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-0.2634009441535902</v>
      </c>
      <c r="BS83" s="22">
        <v>-0.563757040023886</v>
      </c>
      <c r="BT83" s="22">
        <v>22.634823820358303</v>
      </c>
      <c r="BU83" s="22">
        <v>0</v>
      </c>
      <c r="BV83" s="22">
        <v>0</v>
      </c>
      <c r="BW83" s="22">
        <v>0</v>
      </c>
    </row>
    <row r="84" spans="1:75" ht="12">
      <c r="A84" s="36" t="s">
        <v>11</v>
      </c>
      <c r="B84" s="36">
        <v>304</v>
      </c>
      <c r="C84" s="27" t="s">
        <v>63</v>
      </c>
      <c r="D84" s="36" t="s">
        <v>55</v>
      </c>
      <c r="E84" s="36">
        <v>0</v>
      </c>
      <c r="F84" s="36">
        <f t="shared" si="8"/>
        <v>3040</v>
      </c>
      <c r="H84" s="22">
        <f t="shared" si="9"/>
        <v>2635.0241624782248</v>
      </c>
      <c r="I84" s="22">
        <f t="shared" si="10"/>
        <v>2916.723381546036</v>
      </c>
      <c r="J84" s="22">
        <f t="shared" si="11"/>
        <v>281.699219067811</v>
      </c>
      <c r="L84" s="22">
        <f t="shared" si="12"/>
        <v>241.50828382509346</v>
      </c>
      <c r="M84" s="22">
        <f t="shared" si="13"/>
        <v>2.5500818132955168</v>
      </c>
      <c r="N84" s="22">
        <f t="shared" si="14"/>
        <v>37.64085342942204</v>
      </c>
      <c r="O84" s="22">
        <f t="shared" si="15"/>
        <v>0</v>
      </c>
      <c r="Q84" s="22">
        <v>0</v>
      </c>
      <c r="R84" s="22">
        <v>13.721613948283728</v>
      </c>
      <c r="S84" s="22">
        <v>8.515355741896519</v>
      </c>
      <c r="T84" s="22">
        <v>29.71509898113527</v>
      </c>
      <c r="U84" s="22">
        <v>2.4832503228118776</v>
      </c>
      <c r="V84" s="22">
        <v>15.425507294521063</v>
      </c>
      <c r="W84" s="22">
        <v>12.500992331715413</v>
      </c>
      <c r="X84" s="22">
        <v>88.30859050307491</v>
      </c>
      <c r="Y84" s="22">
        <v>1702.8388057249617</v>
      </c>
      <c r="Z84" s="22">
        <v>27.609179970462556</v>
      </c>
      <c r="AA84" s="22">
        <v>733.905767659362</v>
      </c>
      <c r="AC84" s="22">
        <v>0</v>
      </c>
      <c r="AD84" s="22">
        <v>9.76658735864878</v>
      </c>
      <c r="AE84" s="22">
        <v>-3.64613683004951</v>
      </c>
      <c r="AF84" s="22">
        <v>0.230172958011879</v>
      </c>
      <c r="AG84" s="22">
        <v>-0.47341414202253584</v>
      </c>
      <c r="AH84" s="22">
        <v>-8.955632101222067</v>
      </c>
      <c r="AI84" s="22">
        <v>-3.523481500149288</v>
      </c>
      <c r="AJ84" s="22">
        <v>50.11996703079339</v>
      </c>
      <c r="AK84" s="22">
        <v>253.25080118778453</v>
      </c>
      <c r="AL84" s="22">
        <v>3.834489881007464</v>
      </c>
      <c r="AM84" s="22">
        <v>-18.904134774991665</v>
      </c>
      <c r="AO84" s="22">
        <v>0</v>
      </c>
      <c r="AP84" s="22">
        <v>9.649544332407132</v>
      </c>
      <c r="AQ84" s="22">
        <v>-3.64613683004951</v>
      </c>
      <c r="AR84" s="22">
        <v>-0.004391599754227823</v>
      </c>
      <c r="AS84" s="22">
        <v>-0.47341414202253584</v>
      </c>
      <c r="AT84" s="22">
        <v>0</v>
      </c>
      <c r="AU84" s="22">
        <v>0</v>
      </c>
      <c r="AV84" s="22">
        <v>0</v>
      </c>
      <c r="AW84" s="22">
        <v>251.7332453106019</v>
      </c>
      <c r="AX84" s="22">
        <v>3.153571528902353</v>
      </c>
      <c r="AY84" s="22">
        <v>-18.904134774991665</v>
      </c>
      <c r="BA84" s="22">
        <v>0</v>
      </c>
      <c r="BB84" s="22">
        <v>0.11704302624164822</v>
      </c>
      <c r="BC84" s="22">
        <v>0</v>
      </c>
      <c r="BD84" s="22">
        <v>0.23456455776610682</v>
      </c>
      <c r="BE84" s="22">
        <v>0</v>
      </c>
      <c r="BF84" s="22">
        <v>0</v>
      </c>
      <c r="BG84" s="22">
        <v>0</v>
      </c>
      <c r="BH84" s="22">
        <v>0</v>
      </c>
      <c r="BI84" s="22">
        <v>1.5175558771826512</v>
      </c>
      <c r="BJ84" s="22">
        <v>0.6809183521051108</v>
      </c>
      <c r="BK84" s="22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>
        <v>-8.955632101222067</v>
      </c>
      <c r="BS84" s="22">
        <v>-3.523481500149288</v>
      </c>
      <c r="BT84" s="22">
        <v>50.11996703079339</v>
      </c>
      <c r="BU84" s="22">
        <v>0</v>
      </c>
      <c r="BV84" s="22">
        <v>0</v>
      </c>
      <c r="BW84" s="22">
        <v>0</v>
      </c>
    </row>
    <row r="85" spans="1:75" ht="12">
      <c r="A85" s="36" t="s">
        <v>11</v>
      </c>
      <c r="B85" s="36">
        <v>305</v>
      </c>
      <c r="C85" s="27" t="s">
        <v>63</v>
      </c>
      <c r="D85" s="36" t="s">
        <v>56</v>
      </c>
      <c r="E85" s="36">
        <v>0</v>
      </c>
      <c r="F85" s="36">
        <f t="shared" si="8"/>
        <v>3050</v>
      </c>
      <c r="H85" s="22">
        <f t="shared" si="9"/>
        <v>606.1561248586355</v>
      </c>
      <c r="I85" s="22">
        <f t="shared" si="10"/>
        <v>861.6167454496517</v>
      </c>
      <c r="J85" s="22">
        <f t="shared" si="11"/>
        <v>255.46062059101627</v>
      </c>
      <c r="L85" s="22">
        <f t="shared" si="12"/>
        <v>79.16221321727267</v>
      </c>
      <c r="M85" s="22">
        <f t="shared" si="13"/>
        <v>54.763177472853535</v>
      </c>
      <c r="N85" s="22">
        <f t="shared" si="14"/>
        <v>121.53522990089006</v>
      </c>
      <c r="O85" s="22">
        <f t="shared" si="15"/>
        <v>0</v>
      </c>
      <c r="Q85" s="22">
        <v>0</v>
      </c>
      <c r="R85" s="22">
        <v>109.77291158626983</v>
      </c>
      <c r="S85" s="22">
        <v>29.803745096637815</v>
      </c>
      <c r="T85" s="22">
        <v>28.814641436252387</v>
      </c>
      <c r="U85" s="22">
        <v>2.1285002766958954</v>
      </c>
      <c r="V85" s="22">
        <v>12.476513252921448</v>
      </c>
      <c r="W85" s="22">
        <v>34.50273883553454</v>
      </c>
      <c r="X85" s="22">
        <v>244.0355673041963</v>
      </c>
      <c r="Y85" s="22">
        <v>27.429692577827115</v>
      </c>
      <c r="Z85" s="22">
        <v>100.73619718952553</v>
      </c>
      <c r="AA85" s="22">
        <v>16.45561730277475</v>
      </c>
      <c r="AC85" s="22">
        <v>0</v>
      </c>
      <c r="AD85" s="22">
        <v>79.70986147484739</v>
      </c>
      <c r="AE85" s="22">
        <v>-12.761478905173286</v>
      </c>
      <c r="AF85" s="22">
        <v>5.033031043154438</v>
      </c>
      <c r="AG85" s="22">
        <v>-0.40578355030503077</v>
      </c>
      <c r="AH85" s="22">
        <v>-7.24352596422373</v>
      </c>
      <c r="AI85" s="22">
        <v>-9.724808940412034</v>
      </c>
      <c r="AJ85" s="22">
        <v>138.50356480552583</v>
      </c>
      <c r="AK85" s="22">
        <v>36.64458703447699</v>
      </c>
      <c r="AL85" s="22">
        <v>26.129041644046538</v>
      </c>
      <c r="AM85" s="22">
        <v>-0.42386805092084284</v>
      </c>
      <c r="AO85" s="22">
        <v>0</v>
      </c>
      <c r="AP85" s="22">
        <v>77.19635465925705</v>
      </c>
      <c r="AQ85" s="22">
        <v>-12.761478905173286</v>
      </c>
      <c r="AR85" s="22">
        <v>-0.004258520973796677</v>
      </c>
      <c r="AS85" s="22">
        <v>-0.40578355030503077</v>
      </c>
      <c r="AT85" s="22">
        <v>0</v>
      </c>
      <c r="AU85" s="22">
        <v>0</v>
      </c>
      <c r="AV85" s="22">
        <v>0</v>
      </c>
      <c r="AW85" s="22">
        <v>4.054973088042146</v>
      </c>
      <c r="AX85" s="22">
        <v>11.506274497346421</v>
      </c>
      <c r="AY85" s="22">
        <v>-0.42386805092084284</v>
      </c>
      <c r="BA85" s="22">
        <v>0</v>
      </c>
      <c r="BB85" s="22">
        <v>2.513506815590332</v>
      </c>
      <c r="BC85" s="22">
        <v>0</v>
      </c>
      <c r="BD85" s="22">
        <v>5.037289564128234</v>
      </c>
      <c r="BE85" s="22">
        <v>0</v>
      </c>
      <c r="BF85" s="22">
        <v>0</v>
      </c>
      <c r="BG85" s="22">
        <v>0</v>
      </c>
      <c r="BH85" s="22">
        <v>0</v>
      </c>
      <c r="BI85" s="22">
        <v>32.589613946434845</v>
      </c>
      <c r="BJ85" s="22">
        <v>14.622767146700118</v>
      </c>
      <c r="BK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-7.24352596422373</v>
      </c>
      <c r="BS85" s="22">
        <v>-9.724808940412034</v>
      </c>
      <c r="BT85" s="22">
        <v>138.50356480552583</v>
      </c>
      <c r="BU85" s="22">
        <v>0</v>
      </c>
      <c r="BV85" s="22">
        <v>0</v>
      </c>
      <c r="BW85" s="22">
        <v>0</v>
      </c>
    </row>
    <row r="86" spans="1:75" ht="12">
      <c r="A86" s="36" t="s">
        <v>11</v>
      </c>
      <c r="B86" s="36">
        <v>306</v>
      </c>
      <c r="C86" s="27" t="s">
        <v>63</v>
      </c>
      <c r="D86" s="36" t="s">
        <v>57</v>
      </c>
      <c r="E86" s="36">
        <v>0</v>
      </c>
      <c r="F86" s="36">
        <f t="shared" si="8"/>
        <v>3060</v>
      </c>
      <c r="H86" s="22">
        <f t="shared" si="9"/>
        <v>201.2833024776805</v>
      </c>
      <c r="I86" s="22">
        <f t="shared" si="10"/>
        <v>285.45595620016366</v>
      </c>
      <c r="J86" s="22">
        <f t="shared" si="11"/>
        <v>84.17265372248318</v>
      </c>
      <c r="L86" s="22">
        <f t="shared" si="12"/>
        <v>7.276430744342537</v>
      </c>
      <c r="M86" s="22">
        <f t="shared" si="13"/>
        <v>31.154673222703686</v>
      </c>
      <c r="N86" s="22">
        <f t="shared" si="14"/>
        <v>45.74154975543694</v>
      </c>
      <c r="O86" s="22">
        <f t="shared" si="15"/>
        <v>0</v>
      </c>
      <c r="Q86" s="22">
        <v>0</v>
      </c>
      <c r="R86" s="22">
        <v>10.977291158626983</v>
      </c>
      <c r="S86" s="22">
        <v>2.9803745096637813</v>
      </c>
      <c r="T86" s="22">
        <v>70.23568850086518</v>
      </c>
      <c r="U86" s="22">
        <v>0</v>
      </c>
      <c r="V86" s="22">
        <v>5.671142387691567</v>
      </c>
      <c r="W86" s="22">
        <v>11.50091294517818</v>
      </c>
      <c r="X86" s="22">
        <v>92.1068094494437</v>
      </c>
      <c r="Y86" s="22">
        <v>0</v>
      </c>
      <c r="Z86" s="22">
        <v>7.461940532557446</v>
      </c>
      <c r="AA86" s="22">
        <v>0.3491429936536658</v>
      </c>
      <c r="AC86" s="22">
        <v>0</v>
      </c>
      <c r="AD86" s="22">
        <v>9.149564975066639</v>
      </c>
      <c r="AE86" s="22">
        <v>-1.2761478905173282</v>
      </c>
      <c r="AF86" s="22">
        <v>2.8553248331902235</v>
      </c>
      <c r="AG86" s="22">
        <v>0</v>
      </c>
      <c r="AH86" s="22">
        <v>-3.2925118019198774</v>
      </c>
      <c r="AI86" s="22">
        <v>-3.241602980137345</v>
      </c>
      <c r="AJ86" s="22">
        <v>52.275664537494166</v>
      </c>
      <c r="AK86" s="22">
        <v>18.54017279144448</v>
      </c>
      <c r="AL86" s="22">
        <v>9.171182573487487</v>
      </c>
      <c r="AM86" s="22">
        <v>-0.008993315625278506</v>
      </c>
      <c r="AO86" s="22">
        <v>0</v>
      </c>
      <c r="AP86" s="22">
        <v>7.7196354659257045</v>
      </c>
      <c r="AQ86" s="22">
        <v>-1.2761478905173282</v>
      </c>
      <c r="AR86" s="22">
        <v>-0.010380144873629399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0.8523166294330683</v>
      </c>
      <c r="AY86" s="22">
        <v>-0.008993315625278506</v>
      </c>
      <c r="BA86" s="22">
        <v>0</v>
      </c>
      <c r="BB86" s="22">
        <v>1.4299295091409345</v>
      </c>
      <c r="BC86" s="22">
        <v>0</v>
      </c>
      <c r="BD86" s="22">
        <v>2.865704978063853</v>
      </c>
      <c r="BE86" s="22">
        <v>0</v>
      </c>
      <c r="BF86" s="22">
        <v>0</v>
      </c>
      <c r="BG86" s="22">
        <v>0</v>
      </c>
      <c r="BH86" s="22">
        <v>0</v>
      </c>
      <c r="BI86" s="22">
        <v>18.54017279144448</v>
      </c>
      <c r="BJ86" s="22">
        <v>8.31886594405442</v>
      </c>
      <c r="BK86" s="22">
        <v>0</v>
      </c>
      <c r="BM86" s="22">
        <v>0</v>
      </c>
      <c r="BN86" s="22">
        <v>0</v>
      </c>
      <c r="BO86" s="22">
        <v>0</v>
      </c>
      <c r="BP86" s="22">
        <v>0</v>
      </c>
      <c r="BQ86" s="22">
        <v>0</v>
      </c>
      <c r="BR86" s="22">
        <v>-3.2925118019198774</v>
      </c>
      <c r="BS86" s="22">
        <v>-3.241602980137345</v>
      </c>
      <c r="BT86" s="22">
        <v>52.275664537494166</v>
      </c>
      <c r="BU86" s="22">
        <v>0</v>
      </c>
      <c r="BV86" s="22">
        <v>0</v>
      </c>
      <c r="BW86" s="22">
        <v>0</v>
      </c>
    </row>
    <row r="87" spans="1:75" ht="12">
      <c r="A87" s="36" t="s">
        <v>11</v>
      </c>
      <c r="B87" s="36">
        <v>308</v>
      </c>
      <c r="C87" s="27" t="s">
        <v>63</v>
      </c>
      <c r="D87" s="36" t="s">
        <v>59</v>
      </c>
      <c r="E87" s="36">
        <v>0</v>
      </c>
      <c r="F87" s="36">
        <f t="shared" si="8"/>
        <v>3080</v>
      </c>
      <c r="H87" s="22">
        <f t="shared" si="9"/>
        <v>364.69320187160906</v>
      </c>
      <c r="I87" s="22">
        <f t="shared" si="10"/>
        <v>479.5049572797158</v>
      </c>
      <c r="J87" s="22">
        <f t="shared" si="11"/>
        <v>114.81175540810675</v>
      </c>
      <c r="L87" s="22">
        <f t="shared" si="12"/>
        <v>31.675058496903038</v>
      </c>
      <c r="M87" s="22">
        <f t="shared" si="13"/>
        <v>19.780412295261897</v>
      </c>
      <c r="N87" s="22">
        <f t="shared" si="14"/>
        <v>63.35628461594182</v>
      </c>
      <c r="O87" s="22">
        <f t="shared" si="15"/>
        <v>0</v>
      </c>
      <c r="Q87" s="22">
        <v>6.63519874853412</v>
      </c>
      <c r="R87" s="22">
        <v>27.443227896567453</v>
      </c>
      <c r="S87" s="22">
        <v>5.109213445137912</v>
      </c>
      <c r="T87" s="22">
        <v>21.61098107718929</v>
      </c>
      <c r="U87" s="22">
        <v>2.838000368927861</v>
      </c>
      <c r="V87" s="22">
        <v>2.7221483460919527</v>
      </c>
      <c r="W87" s="22">
        <v>22.001746503819124</v>
      </c>
      <c r="X87" s="22">
        <v>125.34122523017085</v>
      </c>
      <c r="Y87" s="22">
        <v>38.40156960895796</v>
      </c>
      <c r="Z87" s="22">
        <v>93.27425665696808</v>
      </c>
      <c r="AA87" s="22">
        <v>19.315633989244468</v>
      </c>
      <c r="AC87" s="22">
        <v>-0.7254925353809121</v>
      </c>
      <c r="AD87" s="22">
        <v>20.20696515068788</v>
      </c>
      <c r="AE87" s="22">
        <v>-2.1876820980297063</v>
      </c>
      <c r="AF87" s="22">
        <v>1.8162707391017803</v>
      </c>
      <c r="AG87" s="22">
        <v>-0.541044733740041</v>
      </c>
      <c r="AH87" s="22">
        <v>-1.5804056649215412</v>
      </c>
      <c r="AI87" s="22">
        <v>-6.201327440262745</v>
      </c>
      <c r="AJ87" s="22">
        <v>71.1380177211261</v>
      </c>
      <c r="AK87" s="22">
        <v>17.44830266820975</v>
      </c>
      <c r="AL87" s="22">
        <v>15.93568870251876</v>
      </c>
      <c r="AM87" s="22">
        <v>-0.497537101202572</v>
      </c>
      <c r="AO87" s="22">
        <v>-0.7254925353809121</v>
      </c>
      <c r="AP87" s="22">
        <v>19.29908866481426</v>
      </c>
      <c r="AQ87" s="22">
        <v>-2.1876820980297063</v>
      </c>
      <c r="AR87" s="22">
        <v>-0.0031938907303475077</v>
      </c>
      <c r="AS87" s="22">
        <v>-0.541044733740041</v>
      </c>
      <c r="AT87" s="22">
        <v>0</v>
      </c>
      <c r="AU87" s="22">
        <v>0</v>
      </c>
      <c r="AV87" s="22">
        <v>0</v>
      </c>
      <c r="AW87" s="22">
        <v>5.676962323259006</v>
      </c>
      <c r="AX87" s="22">
        <v>10.653957867913354</v>
      </c>
      <c r="AY87" s="22">
        <v>-0.497537101202572</v>
      </c>
      <c r="BA87" s="22">
        <v>0</v>
      </c>
      <c r="BB87" s="22">
        <v>0.9078764858736187</v>
      </c>
      <c r="BC87" s="22">
        <v>0</v>
      </c>
      <c r="BD87" s="22">
        <v>1.8194646298321278</v>
      </c>
      <c r="BE87" s="22">
        <v>0</v>
      </c>
      <c r="BF87" s="22">
        <v>0</v>
      </c>
      <c r="BG87" s="22">
        <v>0</v>
      </c>
      <c r="BH87" s="22">
        <v>0</v>
      </c>
      <c r="BI87" s="22">
        <v>11.771340344950744</v>
      </c>
      <c r="BJ87" s="22">
        <v>5.2817308346054075</v>
      </c>
      <c r="BK87" s="22">
        <v>0</v>
      </c>
      <c r="BM87" s="22">
        <v>0</v>
      </c>
      <c r="BN87" s="22">
        <v>0</v>
      </c>
      <c r="BO87" s="22">
        <v>0</v>
      </c>
      <c r="BP87" s="22">
        <v>0</v>
      </c>
      <c r="BQ87" s="22">
        <v>0</v>
      </c>
      <c r="BR87" s="22">
        <v>-1.5804056649215412</v>
      </c>
      <c r="BS87" s="22">
        <v>-6.201327440262745</v>
      </c>
      <c r="BT87" s="22">
        <v>71.1380177211261</v>
      </c>
      <c r="BU87" s="22">
        <v>0</v>
      </c>
      <c r="BV87" s="22">
        <v>0</v>
      </c>
      <c r="BW87" s="22">
        <v>0</v>
      </c>
    </row>
    <row r="88" spans="1:75" ht="12">
      <c r="A88" s="36" t="s">
        <v>11</v>
      </c>
      <c r="B88" s="36">
        <v>309</v>
      </c>
      <c r="C88" s="27" t="s">
        <v>63</v>
      </c>
      <c r="D88" s="36" t="s">
        <v>60</v>
      </c>
      <c r="E88" s="36">
        <v>0</v>
      </c>
      <c r="F88" s="36">
        <f t="shared" si="8"/>
        <v>3090</v>
      </c>
      <c r="H88" s="22">
        <f t="shared" si="9"/>
        <v>1406.7926537840963</v>
      </c>
      <c r="I88" s="22">
        <f t="shared" si="10"/>
        <v>1718.482558299998</v>
      </c>
      <c r="J88" s="22">
        <f t="shared" si="11"/>
        <v>311.68990451590156</v>
      </c>
      <c r="L88" s="22">
        <f t="shared" si="12"/>
        <v>141.32643779716003</v>
      </c>
      <c r="M88" s="22">
        <f t="shared" si="13"/>
        <v>64.63952348618949</v>
      </c>
      <c r="N88" s="22">
        <f t="shared" si="14"/>
        <v>105.72394323255205</v>
      </c>
      <c r="O88" s="22">
        <f t="shared" si="15"/>
        <v>0</v>
      </c>
      <c r="Q88" s="22">
        <v>3.31759937426706</v>
      </c>
      <c r="R88" s="22">
        <v>101.53994321729961</v>
      </c>
      <c r="S88" s="22">
        <v>51.0921344513791</v>
      </c>
      <c r="T88" s="22">
        <v>50.42562251344169</v>
      </c>
      <c r="U88" s="22">
        <v>6.740250876203668</v>
      </c>
      <c r="V88" s="22">
        <v>10.434901993352486</v>
      </c>
      <c r="W88" s="22">
        <v>47.00373116724994</v>
      </c>
      <c r="X88" s="22">
        <v>220.29669888939128</v>
      </c>
      <c r="Y88" s="22">
        <v>307.2125568716637</v>
      </c>
      <c r="Z88" s="22">
        <v>455.1783724860043</v>
      </c>
      <c r="AA88" s="22">
        <v>153.55084194384347</v>
      </c>
      <c r="AC88" s="22">
        <v>-0.36274626769045604</v>
      </c>
      <c r="AD88" s="22">
        <v>74.37343696931383</v>
      </c>
      <c r="AE88" s="22">
        <v>-21.876820980297058</v>
      </c>
      <c r="AF88" s="22">
        <v>5.938294568529248</v>
      </c>
      <c r="AG88" s="22">
        <v>-1.2849812426325973</v>
      </c>
      <c r="AH88" s="22">
        <v>-6.058221715532575</v>
      </c>
      <c r="AI88" s="22">
        <v>-13.248290440561322</v>
      </c>
      <c r="AJ88" s="22">
        <v>125.03045538864593</v>
      </c>
      <c r="AK88" s="22">
        <v>83.88273452715978</v>
      </c>
      <c r="AL88" s="22">
        <v>69.25124605078447</v>
      </c>
      <c r="AM88" s="22">
        <v>-3.955202341817747</v>
      </c>
      <c r="AO88" s="22">
        <v>-0.36274626769045604</v>
      </c>
      <c r="AP88" s="22">
        <v>71.40662805981279</v>
      </c>
      <c r="AQ88" s="22">
        <v>-21.876820980297058</v>
      </c>
      <c r="AR88" s="22">
        <v>-0.0074524117041441865</v>
      </c>
      <c r="AS88" s="22">
        <v>-1.2849812426325973</v>
      </c>
      <c r="AT88" s="22">
        <v>0</v>
      </c>
      <c r="AU88" s="22">
        <v>0</v>
      </c>
      <c r="AV88" s="22">
        <v>0</v>
      </c>
      <c r="AW88" s="22">
        <v>45.41569858607205</v>
      </c>
      <c r="AX88" s="22">
        <v>51.99131439541717</v>
      </c>
      <c r="AY88" s="22">
        <v>-3.955202341817747</v>
      </c>
      <c r="BA88" s="22">
        <v>0</v>
      </c>
      <c r="BB88" s="22">
        <v>2.966808909501042</v>
      </c>
      <c r="BC88" s="22">
        <v>0</v>
      </c>
      <c r="BD88" s="22">
        <v>5.945746980233392</v>
      </c>
      <c r="BE88" s="22">
        <v>0</v>
      </c>
      <c r="BF88" s="22">
        <v>0</v>
      </c>
      <c r="BG88" s="22">
        <v>0</v>
      </c>
      <c r="BH88" s="22">
        <v>0</v>
      </c>
      <c r="BI88" s="22">
        <v>38.467035941087744</v>
      </c>
      <c r="BJ88" s="22">
        <v>17.259931655367303</v>
      </c>
      <c r="BK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-6.058221715532575</v>
      </c>
      <c r="BS88" s="22">
        <v>-13.248290440561322</v>
      </c>
      <c r="BT88" s="22">
        <v>125.03045538864593</v>
      </c>
      <c r="BU88" s="22">
        <v>0</v>
      </c>
      <c r="BV88" s="22">
        <v>0</v>
      </c>
      <c r="BW88" s="22">
        <v>0</v>
      </c>
    </row>
    <row r="89" spans="1:75" ht="12">
      <c r="A89" s="36" t="s">
        <v>11</v>
      </c>
      <c r="B89" s="36">
        <v>310</v>
      </c>
      <c r="C89" s="27" t="s">
        <v>63</v>
      </c>
      <c r="D89" s="36" t="s">
        <v>572</v>
      </c>
      <c r="E89" s="36">
        <v>0</v>
      </c>
      <c r="F89" s="36">
        <f t="shared" si="8"/>
        <v>3100</v>
      </c>
      <c r="H89" s="22">
        <f t="shared" si="9"/>
        <v>83.88980611930168</v>
      </c>
      <c r="I89" s="22">
        <f t="shared" si="10"/>
        <v>109.52704997403562</v>
      </c>
      <c r="J89" s="22">
        <f t="shared" si="11"/>
        <v>25.637243854733942</v>
      </c>
      <c r="L89" s="22">
        <f t="shared" si="12"/>
        <v>1.976575960372053</v>
      </c>
      <c r="M89" s="22">
        <f t="shared" si="13"/>
        <v>9.19691788915829</v>
      </c>
      <c r="N89" s="22">
        <f t="shared" si="14"/>
        <v>14.4637500052036</v>
      </c>
      <c r="O89" s="22">
        <f t="shared" si="15"/>
        <v>0</v>
      </c>
      <c r="Q89" s="22">
        <v>0</v>
      </c>
      <c r="R89" s="22">
        <v>6.174726276727679</v>
      </c>
      <c r="S89" s="22">
        <v>8.515355741896519</v>
      </c>
      <c r="T89" s="22">
        <v>15.30777826300908</v>
      </c>
      <c r="U89" s="22">
        <v>0.7095000922319652</v>
      </c>
      <c r="V89" s="22">
        <v>0.9073827820306509</v>
      </c>
      <c r="W89" s="22">
        <v>8.000635092297863</v>
      </c>
      <c r="X89" s="22">
        <v>30.385751570950504</v>
      </c>
      <c r="Y89" s="22">
        <v>0</v>
      </c>
      <c r="Z89" s="22">
        <v>12.68529890534766</v>
      </c>
      <c r="AA89" s="22">
        <v>1.2033773948097555</v>
      </c>
      <c r="AC89" s="22">
        <v>0</v>
      </c>
      <c r="AD89" s="22">
        <v>4.764412818990678</v>
      </c>
      <c r="AE89" s="22">
        <v>-3.64613683004951</v>
      </c>
      <c r="AF89" s="22">
        <v>0.8436991378249409</v>
      </c>
      <c r="AG89" s="22">
        <v>-0.13526118343501026</v>
      </c>
      <c r="AH89" s="22">
        <v>-0.5268018883071804</v>
      </c>
      <c r="AI89" s="22">
        <v>-2.255028160095544</v>
      </c>
      <c r="AJ89" s="22">
        <v>17.245580053606325</v>
      </c>
      <c r="AK89" s="22">
        <v>5.473093734440524</v>
      </c>
      <c r="AL89" s="22">
        <v>3.9046830782542425</v>
      </c>
      <c r="AM89" s="22">
        <v>-0.030996906495522593</v>
      </c>
      <c r="AO89" s="22">
        <v>0</v>
      </c>
      <c r="AP89" s="22">
        <v>4.342294949583209</v>
      </c>
      <c r="AQ89" s="22">
        <v>-3.64613683004951</v>
      </c>
      <c r="AR89" s="22">
        <v>-0.002262339267329485</v>
      </c>
      <c r="AS89" s="22">
        <v>-0.13526118343501026</v>
      </c>
      <c r="AT89" s="22">
        <v>0</v>
      </c>
      <c r="AU89" s="22">
        <v>0</v>
      </c>
      <c r="AV89" s="22">
        <v>0</v>
      </c>
      <c r="AW89" s="22">
        <v>0</v>
      </c>
      <c r="AX89" s="22">
        <v>1.4489382700362161</v>
      </c>
      <c r="AY89" s="22">
        <v>-0.030996906495522593</v>
      </c>
      <c r="BA89" s="22">
        <v>0</v>
      </c>
      <c r="BB89" s="22">
        <v>0.42211786940746854</v>
      </c>
      <c r="BC89" s="22">
        <v>0</v>
      </c>
      <c r="BD89" s="22">
        <v>0.8459614770922703</v>
      </c>
      <c r="BE89" s="22">
        <v>0</v>
      </c>
      <c r="BF89" s="22">
        <v>0</v>
      </c>
      <c r="BG89" s="22">
        <v>0</v>
      </c>
      <c r="BH89" s="22">
        <v>0</v>
      </c>
      <c r="BI89" s="22">
        <v>5.473093734440524</v>
      </c>
      <c r="BJ89" s="22">
        <v>2.4557448082180264</v>
      </c>
      <c r="BK89" s="22">
        <v>0</v>
      </c>
      <c r="BM89" s="22">
        <v>0</v>
      </c>
      <c r="BN89" s="22">
        <v>0</v>
      </c>
      <c r="BO89" s="22">
        <v>0</v>
      </c>
      <c r="BP89" s="22">
        <v>0</v>
      </c>
      <c r="BQ89" s="22">
        <v>0</v>
      </c>
      <c r="BR89" s="22">
        <v>-0.5268018883071804</v>
      </c>
      <c r="BS89" s="22">
        <v>-2.255028160095544</v>
      </c>
      <c r="BT89" s="22">
        <v>17.245580053606325</v>
      </c>
      <c r="BU89" s="22">
        <v>0</v>
      </c>
      <c r="BV89" s="22">
        <v>0</v>
      </c>
      <c r="BW89" s="22">
        <v>0</v>
      </c>
    </row>
    <row r="90" spans="1:75" ht="12">
      <c r="A90" s="36" t="s">
        <v>11</v>
      </c>
      <c r="B90" s="36">
        <v>311</v>
      </c>
      <c r="C90" s="27" t="s">
        <v>63</v>
      </c>
      <c r="D90" s="36" t="s">
        <v>62</v>
      </c>
      <c r="E90" s="36">
        <v>0</v>
      </c>
      <c r="F90" s="36">
        <f t="shared" si="8"/>
        <v>3110</v>
      </c>
      <c r="H90" s="22">
        <f t="shared" si="9"/>
        <v>345.7424743571442</v>
      </c>
      <c r="I90" s="22">
        <f t="shared" si="10"/>
        <v>451.963292622862</v>
      </c>
      <c r="J90" s="22">
        <f t="shared" si="11"/>
        <v>106.22081826571782</v>
      </c>
      <c r="L90" s="22">
        <f t="shared" si="12"/>
        <v>24.86387148333863</v>
      </c>
      <c r="M90" s="22">
        <f t="shared" si="13"/>
        <v>26.758617357751117</v>
      </c>
      <c r="N90" s="22">
        <f t="shared" si="14"/>
        <v>54.598329424628076</v>
      </c>
      <c r="O90" s="22">
        <f t="shared" si="15"/>
        <v>0</v>
      </c>
      <c r="Q90" s="22">
        <v>1.9905596245602357</v>
      </c>
      <c r="R90" s="22">
        <v>27.443227896567457</v>
      </c>
      <c r="S90" s="22">
        <v>9.792659103180995</v>
      </c>
      <c r="T90" s="22">
        <v>42.32150460949569</v>
      </c>
      <c r="U90" s="22">
        <v>0</v>
      </c>
      <c r="V90" s="22">
        <v>7.939599342768195</v>
      </c>
      <c r="W90" s="22">
        <v>38.503056381683464</v>
      </c>
      <c r="X90" s="22">
        <v>123.44211575698644</v>
      </c>
      <c r="Y90" s="22">
        <v>38.40156960895796</v>
      </c>
      <c r="Z90" s="22">
        <v>41.040672929065956</v>
      </c>
      <c r="AA90" s="22">
        <v>14.867509103877827</v>
      </c>
      <c r="AC90" s="22">
        <v>-0.21764776061427363</v>
      </c>
      <c r="AD90" s="22">
        <v>20.527249085889565</v>
      </c>
      <c r="AE90" s="22">
        <v>-4.193057354556935</v>
      </c>
      <c r="AF90" s="22">
        <v>2.4550872096570373</v>
      </c>
      <c r="AG90" s="22">
        <v>0</v>
      </c>
      <c r="AH90" s="22">
        <v>-4.609516522687828</v>
      </c>
      <c r="AI90" s="22">
        <v>-10.852323020459806</v>
      </c>
      <c r="AJ90" s="22">
        <v>70.06016896777571</v>
      </c>
      <c r="AK90" s="22">
        <v>21.601038493999134</v>
      </c>
      <c r="AL90" s="22">
        <v>11.832780315480266</v>
      </c>
      <c r="AM90" s="22">
        <v>-0.38296114876504567</v>
      </c>
      <c r="AO90" s="22">
        <v>-0.21764776061427363</v>
      </c>
      <c r="AP90" s="22">
        <v>19.299088664814263</v>
      </c>
      <c r="AQ90" s="22">
        <v>-4.193057354556935</v>
      </c>
      <c r="AR90" s="22">
        <v>-0.006254702680263869</v>
      </c>
      <c r="AS90" s="22">
        <v>0</v>
      </c>
      <c r="AT90" s="22">
        <v>0</v>
      </c>
      <c r="AU90" s="22">
        <v>0</v>
      </c>
      <c r="AV90" s="22">
        <v>0</v>
      </c>
      <c r="AW90" s="22">
        <v>5.676962323259006</v>
      </c>
      <c r="AX90" s="22">
        <v>4.687741461881876</v>
      </c>
      <c r="AY90" s="22">
        <v>-0.38296114876504567</v>
      </c>
      <c r="BA90" s="22">
        <v>0</v>
      </c>
      <c r="BB90" s="22">
        <v>1.2281604210753005</v>
      </c>
      <c r="BC90" s="22">
        <v>0</v>
      </c>
      <c r="BD90" s="22">
        <v>2.4613419123373013</v>
      </c>
      <c r="BE90" s="22">
        <v>0</v>
      </c>
      <c r="BF90" s="22">
        <v>0</v>
      </c>
      <c r="BG90" s="22">
        <v>0</v>
      </c>
      <c r="BH90" s="22">
        <v>0</v>
      </c>
      <c r="BI90" s="22">
        <v>15.924076170740127</v>
      </c>
      <c r="BJ90" s="22">
        <v>7.14503885359839</v>
      </c>
      <c r="BK90" s="22">
        <v>0</v>
      </c>
      <c r="BM90" s="22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-4.609516522687828</v>
      </c>
      <c r="BS90" s="22">
        <v>-10.852323020459806</v>
      </c>
      <c r="BT90" s="22">
        <v>70.06016896777571</v>
      </c>
      <c r="BU90" s="22">
        <v>0</v>
      </c>
      <c r="BV90" s="22">
        <v>0</v>
      </c>
      <c r="BW90" s="22">
        <v>0</v>
      </c>
    </row>
    <row r="91" spans="1:75" ht="12">
      <c r="A91" s="36" t="s">
        <v>11</v>
      </c>
      <c r="B91" s="36">
        <v>399</v>
      </c>
      <c r="C91" s="27" t="s">
        <v>63</v>
      </c>
      <c r="D91" s="36" t="s">
        <v>308</v>
      </c>
      <c r="E91" s="36">
        <v>0</v>
      </c>
      <c r="F91" s="36">
        <f t="shared" si="8"/>
        <v>3990</v>
      </c>
      <c r="H91" s="22">
        <f t="shared" si="9"/>
        <v>10559.119065363619</v>
      </c>
      <c r="I91" s="22">
        <f t="shared" si="10"/>
        <v>12311.854498454582</v>
      </c>
      <c r="J91" s="22">
        <f t="shared" si="11"/>
        <v>1752.735433090964</v>
      </c>
      <c r="L91" s="22">
        <f t="shared" si="12"/>
        <v>650.2259935586087</v>
      </c>
      <c r="M91" s="22">
        <f t="shared" si="13"/>
        <v>278.74276080102914</v>
      </c>
      <c r="N91" s="22">
        <f t="shared" si="14"/>
        <v>823.7666787313262</v>
      </c>
      <c r="O91" s="22">
        <f t="shared" si="15"/>
        <v>0</v>
      </c>
      <c r="Q91" s="22">
        <v>145.97437246775073</v>
      </c>
      <c r="R91" s="22">
        <v>334.80738033812315</v>
      </c>
      <c r="S91" s="22">
        <v>392.55789970142973</v>
      </c>
      <c r="T91" s="22">
        <v>867.1406157222207</v>
      </c>
      <c r="U91" s="22">
        <v>70.59525917708055</v>
      </c>
      <c r="V91" s="22">
        <v>201.66582330631226</v>
      </c>
      <c r="W91" s="22">
        <v>530.0420748647341</v>
      </c>
      <c r="X91" s="22">
        <v>1920.9492321260311</v>
      </c>
      <c r="Y91" s="22">
        <v>3008.1229527017076</v>
      </c>
      <c r="Z91" s="22">
        <v>1766.241324056349</v>
      </c>
      <c r="AA91" s="22">
        <v>1321.022130901879</v>
      </c>
      <c r="AC91" s="22">
        <v>-15.960835778380076</v>
      </c>
      <c r="AD91" s="22">
        <v>248.24254821076795</v>
      </c>
      <c r="AE91" s="22">
        <v>-168.0869078652825</v>
      </c>
      <c r="AF91" s="22">
        <v>25.511482293105704</v>
      </c>
      <c r="AG91" s="22">
        <v>-13.458487751783524</v>
      </c>
      <c r="AH91" s="22">
        <v>-117.08171967627092</v>
      </c>
      <c r="AI91" s="22">
        <v>-149.39561560632998</v>
      </c>
      <c r="AJ91" s="22">
        <v>1090.2440140139272</v>
      </c>
      <c r="AK91" s="22">
        <v>610.575438334367</v>
      </c>
      <c r="AL91" s="22">
        <v>276.17274698339696</v>
      </c>
      <c r="AM91" s="22">
        <v>-34.027230066553685</v>
      </c>
      <c r="AO91" s="22">
        <v>-15.960835778380076</v>
      </c>
      <c r="AP91" s="22">
        <v>235.44888171073413</v>
      </c>
      <c r="AQ91" s="22">
        <v>-168.0869078652825</v>
      </c>
      <c r="AR91" s="22">
        <v>-0.12815486555519381</v>
      </c>
      <c r="AS91" s="22">
        <v>-13.458487751783524</v>
      </c>
      <c r="AT91" s="22">
        <v>0</v>
      </c>
      <c r="AU91" s="22">
        <v>0</v>
      </c>
      <c r="AV91" s="22">
        <v>0</v>
      </c>
      <c r="AW91" s="22">
        <v>444.69538198862216</v>
      </c>
      <c r="AX91" s="22">
        <v>201.74334618680743</v>
      </c>
      <c r="AY91" s="22">
        <v>-34.027230066553685</v>
      </c>
      <c r="BA91" s="22">
        <v>0</v>
      </c>
      <c r="BB91" s="22">
        <v>12.79366650003381</v>
      </c>
      <c r="BC91" s="22">
        <v>0</v>
      </c>
      <c r="BD91" s="22">
        <v>25.639637158660896</v>
      </c>
      <c r="BE91" s="22">
        <v>0</v>
      </c>
      <c r="BF91" s="22">
        <v>0</v>
      </c>
      <c r="BG91" s="22">
        <v>0</v>
      </c>
      <c r="BH91" s="22">
        <v>0</v>
      </c>
      <c r="BI91" s="22">
        <v>165.8800563457449</v>
      </c>
      <c r="BJ91" s="22">
        <v>74.42940079658953</v>
      </c>
      <c r="BK91" s="22">
        <v>0</v>
      </c>
      <c r="BM91" s="22">
        <v>0</v>
      </c>
      <c r="BN91" s="22">
        <v>0</v>
      </c>
      <c r="BO91" s="22">
        <v>0</v>
      </c>
      <c r="BP91" s="22">
        <v>0</v>
      </c>
      <c r="BQ91" s="22">
        <v>0</v>
      </c>
      <c r="BR91" s="22">
        <v>-117.08171967627092</v>
      </c>
      <c r="BS91" s="22">
        <v>-149.39561560632998</v>
      </c>
      <c r="BT91" s="22">
        <v>1090.2440140139272</v>
      </c>
      <c r="BU91" s="22">
        <v>0</v>
      </c>
      <c r="BV91" s="22">
        <v>0</v>
      </c>
      <c r="BW91" s="22">
        <v>0</v>
      </c>
    </row>
    <row r="92" spans="1:75" ht="12">
      <c r="A92" s="36" t="s">
        <v>13</v>
      </c>
      <c r="B92" s="36">
        <v>401</v>
      </c>
      <c r="C92" s="36" t="s">
        <v>64</v>
      </c>
      <c r="D92" s="36" t="s">
        <v>64</v>
      </c>
      <c r="E92" s="36">
        <v>1</v>
      </c>
      <c r="F92" s="36">
        <f t="shared" si="8"/>
        <v>4011</v>
      </c>
      <c r="H92" s="22">
        <f t="shared" si="9"/>
        <v>2917.5315238372264</v>
      </c>
      <c r="I92" s="22">
        <f t="shared" si="10"/>
        <v>4161.462695203054</v>
      </c>
      <c r="J92" s="22">
        <f t="shared" si="11"/>
        <v>1243.9311713658271</v>
      </c>
      <c r="L92" s="22">
        <f t="shared" si="12"/>
        <v>408.2238275396437</v>
      </c>
      <c r="M92" s="22">
        <f t="shared" si="13"/>
        <v>712.8948804360347</v>
      </c>
      <c r="N92" s="22">
        <f t="shared" si="14"/>
        <v>122.81246339014889</v>
      </c>
      <c r="O92" s="22">
        <f t="shared" si="15"/>
        <v>0</v>
      </c>
      <c r="Q92" s="22">
        <v>10.432834101501344</v>
      </c>
      <c r="R92" s="22">
        <v>179.85956084568073</v>
      </c>
      <c r="S92" s="22">
        <v>1047.3168080673565</v>
      </c>
      <c r="T92" s="22">
        <v>712.171327019907</v>
      </c>
      <c r="U92" s="22">
        <v>64.45851609735365</v>
      </c>
      <c r="V92" s="22">
        <v>29.348453579468636</v>
      </c>
      <c r="W92" s="22">
        <v>78.00636845479141</v>
      </c>
      <c r="X92" s="22">
        <v>195.37984623310828</v>
      </c>
      <c r="Y92" s="22">
        <v>79.1478870197708</v>
      </c>
      <c r="Z92" s="22">
        <v>248.98036813137003</v>
      </c>
      <c r="AA92" s="22">
        <v>272.4295542869175</v>
      </c>
      <c r="AC92" s="22">
        <v>1.5784561324595017</v>
      </c>
      <c r="AD92" s="22">
        <v>242.8473377615952</v>
      </c>
      <c r="AE92" s="22">
        <v>-9.168848191895954</v>
      </c>
      <c r="AF92" s="22">
        <v>132.8482084347508</v>
      </c>
      <c r="AG92" s="22">
        <v>52.24889268455013</v>
      </c>
      <c r="AH92" s="22">
        <v>0.050157121064517966</v>
      </c>
      <c r="AI92" s="22">
        <v>4.5365855159066095</v>
      </c>
      <c r="AJ92" s="22">
        <v>118.22572075317777</v>
      </c>
      <c r="AK92" s="22">
        <v>444.39258278304897</v>
      </c>
      <c r="AL92" s="22">
        <v>238.65380294266265</v>
      </c>
      <c r="AM92" s="22">
        <v>17.718275428507116</v>
      </c>
      <c r="AO92" s="22">
        <v>1.5784561324595017</v>
      </c>
      <c r="AP92" s="22">
        <v>210.12706433217875</v>
      </c>
      <c r="AQ92" s="22">
        <v>-9.168848191895954</v>
      </c>
      <c r="AR92" s="22">
        <v>67.27389176327948</v>
      </c>
      <c r="AS92" s="22">
        <v>52.24889268455013</v>
      </c>
      <c r="AT92" s="22">
        <v>0</v>
      </c>
      <c r="AU92" s="22">
        <v>0</v>
      </c>
      <c r="AV92" s="22">
        <v>0</v>
      </c>
      <c r="AW92" s="22">
        <v>20.148227179013077</v>
      </c>
      <c r="AX92" s="22">
        <v>48.29786821155162</v>
      </c>
      <c r="AY92" s="22">
        <v>17.718275428507116</v>
      </c>
      <c r="BA92" s="22">
        <v>0</v>
      </c>
      <c r="BB92" s="22">
        <v>32.72027342941647</v>
      </c>
      <c r="BC92" s="22">
        <v>0</v>
      </c>
      <c r="BD92" s="22">
        <v>65.57431667147134</v>
      </c>
      <c r="BE92" s="22">
        <v>0</v>
      </c>
      <c r="BF92" s="22">
        <v>0</v>
      </c>
      <c r="BG92" s="22">
        <v>0</v>
      </c>
      <c r="BH92" s="22">
        <v>0</v>
      </c>
      <c r="BI92" s="22">
        <v>424.2443556040359</v>
      </c>
      <c r="BJ92" s="22">
        <v>190.35593473111103</v>
      </c>
      <c r="BK92" s="22">
        <v>0</v>
      </c>
      <c r="BM92" s="22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0.050157121064517966</v>
      </c>
      <c r="BS92" s="22">
        <v>4.5365855159066095</v>
      </c>
      <c r="BT92" s="22">
        <v>118.22572075317777</v>
      </c>
      <c r="BU92" s="22">
        <v>0</v>
      </c>
      <c r="BV92" s="22">
        <v>0</v>
      </c>
      <c r="BW92" s="22">
        <v>0</v>
      </c>
    </row>
    <row r="93" spans="1:75" ht="12">
      <c r="A93" s="36" t="s">
        <v>13</v>
      </c>
      <c r="B93" s="36">
        <v>402</v>
      </c>
      <c r="C93" s="36" t="s">
        <v>65</v>
      </c>
      <c r="D93" s="36" t="s">
        <v>65</v>
      </c>
      <c r="E93" s="36">
        <v>1</v>
      </c>
      <c r="F93" s="36">
        <f t="shared" si="8"/>
        <v>4021</v>
      </c>
      <c r="H93" s="22">
        <f t="shared" si="9"/>
        <v>2218.2484799963404</v>
      </c>
      <c r="I93" s="22">
        <f t="shared" si="10"/>
        <v>2639.311784173363</v>
      </c>
      <c r="J93" s="22">
        <f t="shared" si="11"/>
        <v>421.0633041770227</v>
      </c>
      <c r="L93" s="22">
        <f t="shared" si="12"/>
        <v>328.65238060110374</v>
      </c>
      <c r="M93" s="22">
        <f t="shared" si="13"/>
        <v>40.956244831652555</v>
      </c>
      <c r="N93" s="22">
        <f t="shared" si="14"/>
        <v>51.45467874426639</v>
      </c>
      <c r="O93" s="22">
        <f t="shared" si="15"/>
        <v>0</v>
      </c>
      <c r="Q93" s="22">
        <v>50.425364823923154</v>
      </c>
      <c r="R93" s="22">
        <v>44.46712389911663</v>
      </c>
      <c r="S93" s="22">
        <v>250.87400527973284</v>
      </c>
      <c r="T93" s="22">
        <v>298.1998167324732</v>
      </c>
      <c r="U93" s="22">
        <v>7.006360445364529</v>
      </c>
      <c r="V93" s="22">
        <v>11.09514708492107</v>
      </c>
      <c r="W93" s="22">
        <v>44.86640800014146</v>
      </c>
      <c r="X93" s="22">
        <v>160.60018774135065</v>
      </c>
      <c r="Y93" s="22">
        <v>172.8756479642362</v>
      </c>
      <c r="Z93" s="22">
        <v>905.8842914300028</v>
      </c>
      <c r="AA93" s="22">
        <v>271.95412659507804</v>
      </c>
      <c r="AC93" s="22">
        <v>7.629204640220923</v>
      </c>
      <c r="AD93" s="22">
        <v>53.83003324305842</v>
      </c>
      <c r="AE93" s="22">
        <v>-2.196303594083863</v>
      </c>
      <c r="AF93" s="22">
        <v>31.93615534428266</v>
      </c>
      <c r="AG93" s="22">
        <v>5.679227465711971</v>
      </c>
      <c r="AH93" s="22">
        <v>0.019274574561025652</v>
      </c>
      <c r="AI93" s="22">
        <v>2.65231255963857</v>
      </c>
      <c r="AJ93" s="22">
        <v>48.78309161006679</v>
      </c>
      <c r="AK93" s="22">
        <v>68.38106636483026</v>
      </c>
      <c r="AL93" s="22">
        <v>186.66188741007497</v>
      </c>
      <c r="AM93" s="22">
        <v>17.687354558660967</v>
      </c>
      <c r="AO93" s="22">
        <v>7.629204640220923</v>
      </c>
      <c r="AP93" s="22">
        <v>51.95023361718071</v>
      </c>
      <c r="AQ93" s="22">
        <v>-2.196303594083863</v>
      </c>
      <c r="AR93" s="22">
        <v>28.168870935363312</v>
      </c>
      <c r="AS93" s="22">
        <v>5.679227465711971</v>
      </c>
      <c r="AT93" s="22">
        <v>0</v>
      </c>
      <c r="AU93" s="22">
        <v>0</v>
      </c>
      <c r="AV93" s="22">
        <v>0</v>
      </c>
      <c r="AW93" s="22">
        <v>44.00796989100225</v>
      </c>
      <c r="AX93" s="22">
        <v>175.7258230870475</v>
      </c>
      <c r="AY93" s="22">
        <v>17.687354558660967</v>
      </c>
      <c r="BA93" s="22">
        <v>0</v>
      </c>
      <c r="BB93" s="22">
        <v>1.8797996258777159</v>
      </c>
      <c r="BC93" s="22">
        <v>0</v>
      </c>
      <c r="BD93" s="22">
        <v>3.767284408919348</v>
      </c>
      <c r="BE93" s="22">
        <v>0</v>
      </c>
      <c r="BF93" s="22">
        <v>0</v>
      </c>
      <c r="BG93" s="22">
        <v>0</v>
      </c>
      <c r="BH93" s="22">
        <v>0</v>
      </c>
      <c r="BI93" s="22">
        <v>24.373096473828017</v>
      </c>
      <c r="BJ93" s="22">
        <v>10.936064323027477</v>
      </c>
      <c r="BK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0.019274574561025652</v>
      </c>
      <c r="BS93" s="22">
        <v>2.65231255963857</v>
      </c>
      <c r="BT93" s="22">
        <v>48.78309161006679</v>
      </c>
      <c r="BU93" s="22">
        <v>0</v>
      </c>
      <c r="BV93" s="22">
        <v>0</v>
      </c>
      <c r="BW93" s="22">
        <v>0</v>
      </c>
    </row>
    <row r="94" spans="1:75" ht="12">
      <c r="A94" s="36" t="s">
        <v>13</v>
      </c>
      <c r="B94" s="36">
        <v>403</v>
      </c>
      <c r="C94" s="36" t="s">
        <v>13</v>
      </c>
      <c r="D94" s="36" t="s">
        <v>13</v>
      </c>
      <c r="E94" s="36">
        <v>1</v>
      </c>
      <c r="F94" s="36">
        <f t="shared" si="8"/>
        <v>4031</v>
      </c>
      <c r="H94" s="22">
        <f t="shared" si="9"/>
        <v>33934.37061681072</v>
      </c>
      <c r="I94" s="22">
        <f t="shared" si="10"/>
        <v>44495.45498882508</v>
      </c>
      <c r="J94" s="22">
        <f t="shared" si="11"/>
        <v>10561.084372014357</v>
      </c>
      <c r="L94" s="22">
        <f t="shared" si="12"/>
        <v>5724.751650818577</v>
      </c>
      <c r="M94" s="22">
        <f t="shared" si="13"/>
        <v>1387.9107162861285</v>
      </c>
      <c r="N94" s="22">
        <f t="shared" si="14"/>
        <v>3448.4220049096507</v>
      </c>
      <c r="O94" s="22">
        <f t="shared" si="15"/>
        <v>0</v>
      </c>
      <c r="Q94" s="22">
        <v>610.320794937829</v>
      </c>
      <c r="R94" s="22">
        <v>1308.793557150121</v>
      </c>
      <c r="S94" s="22">
        <v>3749.963843111461</v>
      </c>
      <c r="T94" s="22">
        <v>3384.56791991357</v>
      </c>
      <c r="U94" s="22">
        <v>965.4764693712327</v>
      </c>
      <c r="V94" s="22">
        <v>258.4095546875168</v>
      </c>
      <c r="W94" s="22">
        <v>1478.5520818228442</v>
      </c>
      <c r="X94" s="22">
        <v>3110.733572748075</v>
      </c>
      <c r="Y94" s="22">
        <v>5527.160776880653</v>
      </c>
      <c r="Z94" s="22">
        <v>5787.1857522490645</v>
      </c>
      <c r="AA94" s="22">
        <v>7753.206293938347</v>
      </c>
      <c r="AC94" s="22">
        <v>92.3396837488809</v>
      </c>
      <c r="AD94" s="22">
        <v>1592.7446807226747</v>
      </c>
      <c r="AE94" s="22">
        <v>-32.829463766589754</v>
      </c>
      <c r="AF94" s="22">
        <v>447.38108462196277</v>
      </c>
      <c r="AG94" s="22">
        <v>782.5975447751101</v>
      </c>
      <c r="AH94" s="22">
        <v>0.7174635120995496</v>
      </c>
      <c r="AI94" s="22">
        <v>139.69457545201945</v>
      </c>
      <c r="AJ94" s="22">
        <v>3308.009965945532</v>
      </c>
      <c r="AK94" s="22">
        <v>2232.9647239110077</v>
      </c>
      <c r="AL94" s="22">
        <v>1493.2110230419812</v>
      </c>
      <c r="AM94" s="22">
        <v>504.2530900496776</v>
      </c>
      <c r="AO94" s="22">
        <v>92.3396837488809</v>
      </c>
      <c r="AP94" s="22">
        <v>1529.042696911649</v>
      </c>
      <c r="AQ94" s="22">
        <v>-32.829463766589754</v>
      </c>
      <c r="AR94" s="22">
        <v>319.7166851163735</v>
      </c>
      <c r="AS94" s="22">
        <v>782.5975447751101</v>
      </c>
      <c r="AT94" s="22">
        <v>0</v>
      </c>
      <c r="AU94" s="22">
        <v>0</v>
      </c>
      <c r="AV94" s="22">
        <v>0</v>
      </c>
      <c r="AW94" s="22">
        <v>1407.0178646677446</v>
      </c>
      <c r="AX94" s="22">
        <v>1122.6135493157308</v>
      </c>
      <c r="AY94" s="22">
        <v>504.2530900496776</v>
      </c>
      <c r="BA94" s="22">
        <v>0</v>
      </c>
      <c r="BB94" s="22">
        <v>63.70198381102571</v>
      </c>
      <c r="BC94" s="22">
        <v>0</v>
      </c>
      <c r="BD94" s="22">
        <v>127.66439950558923</v>
      </c>
      <c r="BE94" s="22">
        <v>0</v>
      </c>
      <c r="BF94" s="22">
        <v>0</v>
      </c>
      <c r="BG94" s="22">
        <v>0</v>
      </c>
      <c r="BH94" s="22">
        <v>0</v>
      </c>
      <c r="BI94" s="22">
        <v>825.946859243263</v>
      </c>
      <c r="BJ94" s="22">
        <v>370.5974737262505</v>
      </c>
      <c r="BK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0.7174635120995496</v>
      </c>
      <c r="BS94" s="22">
        <v>139.69457545201945</v>
      </c>
      <c r="BT94" s="22">
        <v>3308.009965945532</v>
      </c>
      <c r="BU94" s="22">
        <v>0</v>
      </c>
      <c r="BV94" s="22">
        <v>0</v>
      </c>
      <c r="BW94" s="22">
        <v>0</v>
      </c>
    </row>
    <row r="95" spans="1:75" ht="12">
      <c r="A95" s="36" t="s">
        <v>13</v>
      </c>
      <c r="B95" s="36">
        <v>404</v>
      </c>
      <c r="C95" s="36" t="s">
        <v>66</v>
      </c>
      <c r="D95" s="36" t="s">
        <v>66</v>
      </c>
      <c r="E95" s="36">
        <v>1</v>
      </c>
      <c r="F95" s="36">
        <f t="shared" si="8"/>
        <v>4041</v>
      </c>
      <c r="H95" s="22">
        <f t="shared" si="9"/>
        <v>5338.629648678276</v>
      </c>
      <c r="I95" s="22">
        <f t="shared" si="10"/>
        <v>6227.348579727954</v>
      </c>
      <c r="J95" s="22">
        <f t="shared" si="11"/>
        <v>888.7189310496783</v>
      </c>
      <c r="L95" s="22">
        <f t="shared" si="12"/>
        <v>616.4799189415585</v>
      </c>
      <c r="M95" s="22">
        <f t="shared" si="13"/>
        <v>44.63839912421715</v>
      </c>
      <c r="N95" s="22">
        <f t="shared" si="14"/>
        <v>227.60061298390264</v>
      </c>
      <c r="O95" s="22">
        <f t="shared" si="15"/>
        <v>0</v>
      </c>
      <c r="Q95" s="22">
        <v>858.9700076902773</v>
      </c>
      <c r="R95" s="22">
        <v>126.76448753330263</v>
      </c>
      <c r="S95" s="22">
        <v>1152.4866967435762</v>
      </c>
      <c r="T95" s="22">
        <v>805.1395051776778</v>
      </c>
      <c r="U95" s="22">
        <v>11.210176712583246</v>
      </c>
      <c r="V95" s="22">
        <v>30.78008546139393</v>
      </c>
      <c r="W95" s="22">
        <v>227.3911132734443</v>
      </c>
      <c r="X95" s="22">
        <v>578.979020774551</v>
      </c>
      <c r="Y95" s="22">
        <v>375.6053234885615</v>
      </c>
      <c r="Z95" s="22">
        <v>710.1912345592215</v>
      </c>
      <c r="AA95" s="22">
        <v>461.1119972636861</v>
      </c>
      <c r="AC95" s="22">
        <v>129.9595549058323</v>
      </c>
      <c r="AD95" s="22">
        <v>150.1457368756376</v>
      </c>
      <c r="AE95" s="22">
        <v>-10.089569349241152</v>
      </c>
      <c r="AF95" s="22">
        <v>80.16193208475863</v>
      </c>
      <c r="AG95" s="22">
        <v>9.086763945139154</v>
      </c>
      <c r="AH95" s="22">
        <v>0.06185949145689478</v>
      </c>
      <c r="AI95" s="22">
        <v>15.551120104008708</v>
      </c>
      <c r="AJ95" s="22">
        <v>211.98763338843702</v>
      </c>
      <c r="AK95" s="22">
        <v>122.18005933854349</v>
      </c>
      <c r="AL95" s="22">
        <v>149.6840346719048</v>
      </c>
      <c r="AM95" s="22">
        <v>29.989805593200842</v>
      </c>
      <c r="AO95" s="22">
        <v>129.9595549058323</v>
      </c>
      <c r="AP95" s="22">
        <v>148.09693464002262</v>
      </c>
      <c r="AQ95" s="22">
        <v>-10.089569349241152</v>
      </c>
      <c r="AR95" s="22">
        <v>76.05595152548095</v>
      </c>
      <c r="AS95" s="22">
        <v>9.086763945139154</v>
      </c>
      <c r="AT95" s="22">
        <v>0</v>
      </c>
      <c r="AU95" s="22">
        <v>0</v>
      </c>
      <c r="AV95" s="22">
        <v>0</v>
      </c>
      <c r="AW95" s="22">
        <v>95.61570968286033</v>
      </c>
      <c r="AX95" s="22">
        <v>137.76476799826347</v>
      </c>
      <c r="AY95" s="22">
        <v>29.989805593200842</v>
      </c>
      <c r="BA95" s="22">
        <v>0</v>
      </c>
      <c r="BB95" s="22">
        <v>2.0488022356149633</v>
      </c>
      <c r="BC95" s="22">
        <v>0</v>
      </c>
      <c r="BD95" s="22">
        <v>4.105980559277679</v>
      </c>
      <c r="BE95" s="22">
        <v>0</v>
      </c>
      <c r="BF95" s="22">
        <v>0</v>
      </c>
      <c r="BG95" s="22">
        <v>0</v>
      </c>
      <c r="BH95" s="22">
        <v>0</v>
      </c>
      <c r="BI95" s="22">
        <v>26.564349655683156</v>
      </c>
      <c r="BJ95" s="22">
        <v>11.919266673641351</v>
      </c>
      <c r="BK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0.06185949145689478</v>
      </c>
      <c r="BS95" s="22">
        <v>15.551120104008708</v>
      </c>
      <c r="BT95" s="22">
        <v>211.98763338843702</v>
      </c>
      <c r="BU95" s="22">
        <v>0</v>
      </c>
      <c r="BV95" s="22">
        <v>0</v>
      </c>
      <c r="BW95" s="22">
        <v>0</v>
      </c>
    </row>
    <row r="96" spans="1:75" ht="12">
      <c r="A96" s="36" t="s">
        <v>13</v>
      </c>
      <c r="B96" s="36">
        <v>405</v>
      </c>
      <c r="C96" s="36" t="s">
        <v>67</v>
      </c>
      <c r="D96" s="36" t="s">
        <v>67</v>
      </c>
      <c r="E96" s="36">
        <v>1</v>
      </c>
      <c r="F96" s="36">
        <f t="shared" si="8"/>
        <v>4051</v>
      </c>
      <c r="H96" s="22">
        <f t="shared" si="9"/>
        <v>1601.5378445825745</v>
      </c>
      <c r="I96" s="22">
        <f t="shared" si="10"/>
        <v>1982.210088604091</v>
      </c>
      <c r="J96" s="22">
        <f t="shared" si="11"/>
        <v>380.6722440215164</v>
      </c>
      <c r="L96" s="22">
        <f t="shared" si="12"/>
        <v>246.80855861797082</v>
      </c>
      <c r="M96" s="22">
        <f t="shared" si="13"/>
        <v>21.770953977580138</v>
      </c>
      <c r="N96" s="22">
        <f t="shared" si="14"/>
        <v>112.09273142596543</v>
      </c>
      <c r="O96" s="22">
        <f t="shared" si="15"/>
        <v>0</v>
      </c>
      <c r="Q96" s="22">
        <v>163.4477342568544</v>
      </c>
      <c r="R96" s="22">
        <v>19.246964075737047</v>
      </c>
      <c r="S96" s="22">
        <v>63.54014107521616</v>
      </c>
      <c r="T96" s="22">
        <v>107.87816899439473</v>
      </c>
      <c r="U96" s="22">
        <v>49.044523117551705</v>
      </c>
      <c r="V96" s="22">
        <v>151.3950715136004</v>
      </c>
      <c r="W96" s="22">
        <v>65.77007536384373</v>
      </c>
      <c r="X96" s="22">
        <v>149.34794528813504</v>
      </c>
      <c r="Y96" s="22">
        <v>26.382629006590268</v>
      </c>
      <c r="Z96" s="22">
        <v>706.5162475757325</v>
      </c>
      <c r="AA96" s="22">
        <v>98.96834431491853</v>
      </c>
      <c r="AC96" s="22">
        <v>24.72914607519886</v>
      </c>
      <c r="AD96" s="22">
        <v>23.485159890567317</v>
      </c>
      <c r="AE96" s="22">
        <v>-0.556269032562725</v>
      </c>
      <c r="AF96" s="22">
        <v>12.193064232808373</v>
      </c>
      <c r="AG96" s="22">
        <v>39.7545922599838</v>
      </c>
      <c r="AH96" s="22">
        <v>0.3070511434377091</v>
      </c>
      <c r="AI96" s="22">
        <v>4.539196510639311</v>
      </c>
      <c r="AJ96" s="22">
        <v>107.2464837718884</v>
      </c>
      <c r="AK96" s="22">
        <v>19.671989135975842</v>
      </c>
      <c r="AL96" s="22">
        <v>142.86512610156686</v>
      </c>
      <c r="AM96" s="22">
        <v>6.436703932012642</v>
      </c>
      <c r="AO96" s="22">
        <v>24.72914607519886</v>
      </c>
      <c r="AP96" s="22">
        <v>22.485922013406576</v>
      </c>
      <c r="AQ96" s="22">
        <v>-0.556269032562725</v>
      </c>
      <c r="AR96" s="22">
        <v>10.190503308969669</v>
      </c>
      <c r="AS96" s="22">
        <v>39.7545922599838</v>
      </c>
      <c r="AT96" s="22">
        <v>0</v>
      </c>
      <c r="AU96" s="22">
        <v>0</v>
      </c>
      <c r="AV96" s="22">
        <v>0</v>
      </c>
      <c r="AW96" s="22">
        <v>6.716075726337692</v>
      </c>
      <c r="AX96" s="22">
        <v>137.0518843346243</v>
      </c>
      <c r="AY96" s="22">
        <v>6.436703932012642</v>
      </c>
      <c r="BA96" s="22">
        <v>0</v>
      </c>
      <c r="BB96" s="22">
        <v>0.999237877160742</v>
      </c>
      <c r="BC96" s="22">
        <v>0</v>
      </c>
      <c r="BD96" s="22">
        <v>2.0025609238387045</v>
      </c>
      <c r="BE96" s="22">
        <v>0</v>
      </c>
      <c r="BF96" s="22">
        <v>0</v>
      </c>
      <c r="BG96" s="22">
        <v>0</v>
      </c>
      <c r="BH96" s="22">
        <v>0</v>
      </c>
      <c r="BI96" s="22">
        <v>12.955913409638148</v>
      </c>
      <c r="BJ96" s="22">
        <v>5.813241766942542</v>
      </c>
      <c r="BK96" s="22">
        <v>0</v>
      </c>
      <c r="BM96" s="22">
        <v>0</v>
      </c>
      <c r="BN96" s="22">
        <v>0</v>
      </c>
      <c r="BO96" s="22">
        <v>0</v>
      </c>
      <c r="BP96" s="22">
        <v>0</v>
      </c>
      <c r="BQ96" s="22">
        <v>0</v>
      </c>
      <c r="BR96" s="22">
        <v>0.3070511434377091</v>
      </c>
      <c r="BS96" s="22">
        <v>4.539196510639311</v>
      </c>
      <c r="BT96" s="22">
        <v>107.2464837718884</v>
      </c>
      <c r="BU96" s="22">
        <v>0</v>
      </c>
      <c r="BV96" s="22">
        <v>0</v>
      </c>
      <c r="BW96" s="22">
        <v>0</v>
      </c>
    </row>
    <row r="97" spans="1:75" ht="12">
      <c r="A97" s="36" t="s">
        <v>13</v>
      </c>
      <c r="B97" s="36">
        <v>499</v>
      </c>
      <c r="C97" s="37" t="s">
        <v>13</v>
      </c>
      <c r="D97" s="36" t="s">
        <v>573</v>
      </c>
      <c r="E97" s="36">
        <v>1</v>
      </c>
      <c r="F97" s="36">
        <f t="shared" si="8"/>
        <v>4991</v>
      </c>
      <c r="H97" s="22">
        <f t="shared" si="9"/>
        <v>14.343403032490196</v>
      </c>
      <c r="I97" s="22">
        <f t="shared" si="10"/>
        <v>20.358937129167366</v>
      </c>
      <c r="J97" s="22">
        <f t="shared" si="11"/>
        <v>6.015534096677169</v>
      </c>
      <c r="L97" s="22">
        <f t="shared" si="12"/>
        <v>6.015534096677169</v>
      </c>
      <c r="M97" s="22">
        <f t="shared" si="13"/>
        <v>0</v>
      </c>
      <c r="N97" s="22">
        <f t="shared" si="14"/>
        <v>0</v>
      </c>
      <c r="O97" s="22">
        <f t="shared" si="15"/>
        <v>0</v>
      </c>
      <c r="Q97" s="22">
        <v>0</v>
      </c>
      <c r="R97" s="22">
        <v>3.3184420820236293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11.024960950466566</v>
      </c>
      <c r="AA97" s="22">
        <v>0</v>
      </c>
      <c r="AC97" s="22">
        <v>0</v>
      </c>
      <c r="AD97" s="22">
        <v>3.876883105759755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2.138650990917414</v>
      </c>
      <c r="AM97" s="22">
        <v>0</v>
      </c>
      <c r="AO97" s="22">
        <v>0</v>
      </c>
      <c r="AP97" s="22">
        <v>3.876883105759755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2.138650990917414</v>
      </c>
      <c r="AY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0</v>
      </c>
      <c r="BG97" s="22">
        <v>0</v>
      </c>
      <c r="BH97" s="22">
        <v>0</v>
      </c>
      <c r="BI97" s="22">
        <v>0</v>
      </c>
      <c r="BJ97" s="22">
        <v>0</v>
      </c>
      <c r="BK97" s="22">
        <v>0</v>
      </c>
      <c r="BM97" s="22">
        <v>0</v>
      </c>
      <c r="BN97" s="22">
        <v>0</v>
      </c>
      <c r="BO97" s="22">
        <v>0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22">
        <v>0</v>
      </c>
      <c r="BW97" s="22">
        <v>0</v>
      </c>
    </row>
    <row r="98" spans="1:75" ht="12">
      <c r="A98" s="36" t="s">
        <v>13</v>
      </c>
      <c r="B98" s="36">
        <v>401</v>
      </c>
      <c r="C98" s="27" t="s">
        <v>68</v>
      </c>
      <c r="D98" s="36" t="s">
        <v>64</v>
      </c>
      <c r="E98" s="36">
        <v>0</v>
      </c>
      <c r="F98" s="36">
        <f t="shared" si="8"/>
        <v>4010</v>
      </c>
      <c r="H98" s="22">
        <f t="shared" si="9"/>
        <v>22.1700587844794</v>
      </c>
      <c r="I98" s="22">
        <f t="shared" si="10"/>
        <v>44.977930093264604</v>
      </c>
      <c r="J98" s="22">
        <f t="shared" si="11"/>
        <v>22.8078713087852</v>
      </c>
      <c r="L98" s="22">
        <f t="shared" si="12"/>
        <v>20.91686964152955</v>
      </c>
      <c r="M98" s="22">
        <f t="shared" si="13"/>
        <v>0.49404394311104016</v>
      </c>
      <c r="N98" s="22">
        <f t="shared" si="14"/>
        <v>1.3969577241446047</v>
      </c>
      <c r="O98" s="22">
        <f t="shared" si="15"/>
        <v>0</v>
      </c>
      <c r="Q98" s="22">
        <v>0</v>
      </c>
      <c r="R98" s="22">
        <v>17.919587242927598</v>
      </c>
      <c r="S98" s="22">
        <v>2.1910393474212477</v>
      </c>
      <c r="T98" s="22">
        <v>0</v>
      </c>
      <c r="U98" s="22">
        <v>0</v>
      </c>
      <c r="V98" s="22">
        <v>0</v>
      </c>
      <c r="W98" s="22">
        <v>0</v>
      </c>
      <c r="X98" s="22">
        <v>2.045862264221028</v>
      </c>
      <c r="Y98" s="22">
        <v>0</v>
      </c>
      <c r="Z98" s="22">
        <v>0</v>
      </c>
      <c r="AA98" s="22">
        <v>0.013569929909525935</v>
      </c>
      <c r="AC98" s="22">
        <v>0</v>
      </c>
      <c r="AD98" s="22">
        <v>20.957844278177227</v>
      </c>
      <c r="AE98" s="22">
        <v>-0.019181690778025003</v>
      </c>
      <c r="AF98" s="22">
        <v>0.04544371809118713</v>
      </c>
      <c r="AG98" s="22">
        <v>0</v>
      </c>
      <c r="AH98" s="22">
        <v>0</v>
      </c>
      <c r="AI98" s="22">
        <v>0</v>
      </c>
      <c r="AJ98" s="22">
        <v>1.3969577241446047</v>
      </c>
      <c r="AK98" s="22">
        <v>0.2940059748458614</v>
      </c>
      <c r="AL98" s="22">
        <v>0.13191874309943807</v>
      </c>
      <c r="AM98" s="22">
        <v>0.0008825612049025157</v>
      </c>
      <c r="AO98" s="22">
        <v>0</v>
      </c>
      <c r="AP98" s="22">
        <v>20.935168771102674</v>
      </c>
      <c r="AQ98" s="22">
        <v>-0.019181690778025003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0.0008825612049025157</v>
      </c>
      <c r="BA98" s="22">
        <v>0</v>
      </c>
      <c r="BB98" s="22">
        <v>0.02267550707455355</v>
      </c>
      <c r="BC98" s="22">
        <v>0</v>
      </c>
      <c r="BD98" s="22">
        <v>0.04544371809118713</v>
      </c>
      <c r="BE98" s="22">
        <v>0</v>
      </c>
      <c r="BF98" s="22">
        <v>0</v>
      </c>
      <c r="BG98" s="22">
        <v>0</v>
      </c>
      <c r="BH98" s="22">
        <v>0</v>
      </c>
      <c r="BI98" s="22">
        <v>0.2940059748458614</v>
      </c>
      <c r="BJ98" s="22">
        <v>0.13191874309943807</v>
      </c>
      <c r="BK98" s="22">
        <v>0</v>
      </c>
      <c r="BM98" s="22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1.3969577241446047</v>
      </c>
      <c r="BU98" s="22">
        <v>0</v>
      </c>
      <c r="BV98" s="22">
        <v>0</v>
      </c>
      <c r="BW98" s="22">
        <v>0</v>
      </c>
    </row>
    <row r="99" spans="1:75" ht="12">
      <c r="A99" s="36" t="s">
        <v>13</v>
      </c>
      <c r="B99" s="36">
        <v>403</v>
      </c>
      <c r="C99" s="27" t="s">
        <v>68</v>
      </c>
      <c r="D99" s="36" t="s">
        <v>13</v>
      </c>
      <c r="E99" s="36">
        <v>0</v>
      </c>
      <c r="F99" s="36">
        <f t="shared" si="8"/>
        <v>4030</v>
      </c>
      <c r="H99" s="22">
        <f t="shared" si="9"/>
        <v>293.39680349457416</v>
      </c>
      <c r="I99" s="22">
        <f t="shared" si="10"/>
        <v>458.4508111106086</v>
      </c>
      <c r="J99" s="22">
        <f t="shared" si="11"/>
        <v>165.0540076160344</v>
      </c>
      <c r="L99" s="22">
        <f t="shared" si="12"/>
        <v>98.69931174389521</v>
      </c>
      <c r="M99" s="22">
        <f t="shared" si="13"/>
        <v>40.87348685751491</v>
      </c>
      <c r="N99" s="22">
        <f t="shared" si="14"/>
        <v>25.481209014624273</v>
      </c>
      <c r="O99" s="22">
        <f t="shared" si="15"/>
        <v>0</v>
      </c>
      <c r="Q99" s="22">
        <v>6.955222734334229</v>
      </c>
      <c r="R99" s="22">
        <v>58.404580643615866</v>
      </c>
      <c r="S99" s="22">
        <v>41.6297476010037</v>
      </c>
      <c r="T99" s="22">
        <v>20.172340543667303</v>
      </c>
      <c r="U99" s="22">
        <v>7.006360445364529</v>
      </c>
      <c r="V99" s="22">
        <v>0.7158159409626497</v>
      </c>
      <c r="W99" s="22">
        <v>5.098455454561529</v>
      </c>
      <c r="X99" s="22">
        <v>36.8255207559785</v>
      </c>
      <c r="Y99" s="22">
        <v>2.082839132099232</v>
      </c>
      <c r="Z99" s="22">
        <v>110.24960950466566</v>
      </c>
      <c r="AA99" s="22">
        <v>4.25631073832095</v>
      </c>
      <c r="AC99" s="22">
        <v>1.0523040883063344</v>
      </c>
      <c r="AD99" s="22">
        <v>70.10914388215971</v>
      </c>
      <c r="AE99" s="22">
        <v>-0.3644521247824751</v>
      </c>
      <c r="AF99" s="22">
        <v>5.665213338933272</v>
      </c>
      <c r="AG99" s="22">
        <v>5.679227465711971</v>
      </c>
      <c r="AH99" s="22">
        <v>0.001380458669818473</v>
      </c>
      <c r="AI99" s="22">
        <v>0.334589521351572</v>
      </c>
      <c r="AJ99" s="22">
        <v>25.145239034602884</v>
      </c>
      <c r="AK99" s="22">
        <v>24.854063637054423</v>
      </c>
      <c r="AL99" s="22">
        <v>32.30047634378111</v>
      </c>
      <c r="AM99" s="22">
        <v>0.276821970245776</v>
      </c>
      <c r="AO99" s="22">
        <v>1.0523040883063344</v>
      </c>
      <c r="AP99" s="22">
        <v>68.23314266137167</v>
      </c>
      <c r="AQ99" s="22">
        <v>-0.3644521247824751</v>
      </c>
      <c r="AR99" s="22">
        <v>1.9055412691569298</v>
      </c>
      <c r="AS99" s="22">
        <v>5.679227465711971</v>
      </c>
      <c r="AT99" s="22">
        <v>0</v>
      </c>
      <c r="AU99" s="22">
        <v>0</v>
      </c>
      <c r="AV99" s="22">
        <v>0</v>
      </c>
      <c r="AW99" s="22">
        <v>0.5302165047108705</v>
      </c>
      <c r="AX99" s="22">
        <v>21.38650990917414</v>
      </c>
      <c r="AY99" s="22">
        <v>0.276821970245776</v>
      </c>
      <c r="BA99" s="22">
        <v>0</v>
      </c>
      <c r="BB99" s="22">
        <v>1.8760012207880452</v>
      </c>
      <c r="BC99" s="22">
        <v>0</v>
      </c>
      <c r="BD99" s="22">
        <v>3.7596720697763426</v>
      </c>
      <c r="BE99" s="22">
        <v>0</v>
      </c>
      <c r="BF99" s="22">
        <v>0</v>
      </c>
      <c r="BG99" s="22">
        <v>0</v>
      </c>
      <c r="BH99" s="22">
        <v>0</v>
      </c>
      <c r="BI99" s="22">
        <v>24.323847132343552</v>
      </c>
      <c r="BJ99" s="22">
        <v>10.913966434606973</v>
      </c>
      <c r="BK99" s="22">
        <v>0</v>
      </c>
      <c r="BM99" s="22">
        <v>0</v>
      </c>
      <c r="BN99" s="22">
        <v>0</v>
      </c>
      <c r="BO99" s="22">
        <v>0</v>
      </c>
      <c r="BP99" s="22">
        <v>0</v>
      </c>
      <c r="BQ99" s="22">
        <v>0</v>
      </c>
      <c r="BR99" s="22">
        <v>0.001380458669818473</v>
      </c>
      <c r="BS99" s="22">
        <v>0.334589521351572</v>
      </c>
      <c r="BT99" s="22">
        <v>25.145239034602884</v>
      </c>
      <c r="BU99" s="22">
        <v>0</v>
      </c>
      <c r="BV99" s="22">
        <v>0</v>
      </c>
      <c r="BW99" s="22">
        <v>0</v>
      </c>
    </row>
    <row r="100" spans="1:75" ht="12">
      <c r="A100" s="36" t="s">
        <v>13</v>
      </c>
      <c r="B100" s="36">
        <v>406</v>
      </c>
      <c r="C100" s="27" t="s">
        <v>68</v>
      </c>
      <c r="D100" s="36" t="s">
        <v>574</v>
      </c>
      <c r="E100" s="36">
        <v>0</v>
      </c>
      <c r="F100" s="36">
        <f t="shared" si="8"/>
        <v>4060</v>
      </c>
      <c r="H100" s="22">
        <f t="shared" si="9"/>
        <v>5351.336549633329</v>
      </c>
      <c r="I100" s="22">
        <f t="shared" si="10"/>
        <v>6774.166884609816</v>
      </c>
      <c r="J100" s="22">
        <f t="shared" si="11"/>
        <v>1422.8303349764878</v>
      </c>
      <c r="L100" s="22">
        <f t="shared" si="12"/>
        <v>1052.1097131149925</v>
      </c>
      <c r="M100" s="22">
        <f t="shared" si="13"/>
        <v>0.5205632062069404</v>
      </c>
      <c r="N100" s="22">
        <f t="shared" si="14"/>
        <v>370.20005865528833</v>
      </c>
      <c r="O100" s="22">
        <f t="shared" si="15"/>
        <v>0</v>
      </c>
      <c r="Q100" s="22">
        <v>8.694028417917787</v>
      </c>
      <c r="R100" s="22">
        <v>537.5876172878279</v>
      </c>
      <c r="S100" s="22">
        <v>2463.8237461751933</v>
      </c>
      <c r="T100" s="22">
        <v>229.7892705409058</v>
      </c>
      <c r="U100" s="22">
        <v>350.31802226822646</v>
      </c>
      <c r="V100" s="22">
        <v>107.73029911487878</v>
      </c>
      <c r="W100" s="22">
        <v>337.51775109197325</v>
      </c>
      <c r="X100" s="22">
        <v>509.4197037910359</v>
      </c>
      <c r="Y100" s="22">
        <v>210.3667523420224</v>
      </c>
      <c r="Z100" s="22">
        <v>359.2299776360356</v>
      </c>
      <c r="AA100" s="22">
        <v>236.85938096731155</v>
      </c>
      <c r="AC100" s="22">
        <v>1.315380110382918</v>
      </c>
      <c r="AD100" s="22">
        <v>628.0789558147529</v>
      </c>
      <c r="AE100" s="22">
        <v>-21.56981127988912</v>
      </c>
      <c r="AF100" s="22">
        <v>21.754483587753942</v>
      </c>
      <c r="AG100" s="22">
        <v>283.9613732855986</v>
      </c>
      <c r="AH100" s="22">
        <v>0.20775902980768018</v>
      </c>
      <c r="AI100" s="22">
        <v>22.14982631347407</v>
      </c>
      <c r="AJ100" s="22">
        <v>347.8424733120066</v>
      </c>
      <c r="AK100" s="22">
        <v>53.861654586887724</v>
      </c>
      <c r="AL100" s="22">
        <v>69.82337799072556</v>
      </c>
      <c r="AM100" s="22">
        <v>15.404862224986788</v>
      </c>
      <c r="AO100" s="22">
        <v>1.315380110382918</v>
      </c>
      <c r="AP100" s="22">
        <v>628.0550631330802</v>
      </c>
      <c r="AQ100" s="22">
        <v>-21.56981127988912</v>
      </c>
      <c r="AR100" s="22">
        <v>21.70660054430937</v>
      </c>
      <c r="AS100" s="22">
        <v>283.9613732855986</v>
      </c>
      <c r="AT100" s="22">
        <v>0</v>
      </c>
      <c r="AU100" s="22">
        <v>0</v>
      </c>
      <c r="AV100" s="22">
        <v>0</v>
      </c>
      <c r="AW100" s="22">
        <v>53.551866975797914</v>
      </c>
      <c r="AX100" s="22">
        <v>69.68437812072574</v>
      </c>
      <c r="AY100" s="22">
        <v>15.404862224986788</v>
      </c>
      <c r="BA100" s="22">
        <v>0</v>
      </c>
      <c r="BB100" s="22">
        <v>0.023892681672740813</v>
      </c>
      <c r="BC100" s="22">
        <v>0</v>
      </c>
      <c r="BD100" s="22">
        <v>0.04788304344457022</v>
      </c>
      <c r="BE100" s="22">
        <v>0</v>
      </c>
      <c r="BF100" s="22">
        <v>0</v>
      </c>
      <c r="BG100" s="22">
        <v>0</v>
      </c>
      <c r="BH100" s="22">
        <v>0</v>
      </c>
      <c r="BI100" s="22">
        <v>0.30978761108980907</v>
      </c>
      <c r="BJ100" s="22">
        <v>0.13899986999982028</v>
      </c>
      <c r="BK100" s="22">
        <v>0</v>
      </c>
      <c r="BM100" s="22">
        <v>0</v>
      </c>
      <c r="BN100" s="22">
        <v>0</v>
      </c>
      <c r="BO100" s="22">
        <v>0</v>
      </c>
      <c r="BP100" s="22">
        <v>0</v>
      </c>
      <c r="BQ100" s="22">
        <v>0</v>
      </c>
      <c r="BR100" s="22">
        <v>0.20775902980768018</v>
      </c>
      <c r="BS100" s="22">
        <v>22.14982631347407</v>
      </c>
      <c r="BT100" s="22">
        <v>347.8424733120066</v>
      </c>
      <c r="BU100" s="22">
        <v>0</v>
      </c>
      <c r="BV100" s="22">
        <v>0</v>
      </c>
      <c r="BW100" s="22">
        <v>0</v>
      </c>
    </row>
    <row r="101" spans="1:75" ht="12">
      <c r="A101" s="36" t="s">
        <v>13</v>
      </c>
      <c r="B101" s="36">
        <v>499</v>
      </c>
      <c r="C101" s="27" t="s">
        <v>68</v>
      </c>
      <c r="D101" s="36" t="s">
        <v>573</v>
      </c>
      <c r="E101" s="36">
        <v>0</v>
      </c>
      <c r="F101" s="36">
        <f t="shared" si="8"/>
        <v>4990</v>
      </c>
      <c r="H101" s="22">
        <f t="shared" si="9"/>
        <v>18959.77070142061</v>
      </c>
      <c r="I101" s="22">
        <f t="shared" si="10"/>
        <v>22726.308455691382</v>
      </c>
      <c r="J101" s="22">
        <f t="shared" si="11"/>
        <v>3766.53775427077</v>
      </c>
      <c r="L101" s="22">
        <f t="shared" si="12"/>
        <v>2709.5192133795663</v>
      </c>
      <c r="M101" s="22">
        <f t="shared" si="13"/>
        <v>427.2544228838836</v>
      </c>
      <c r="N101" s="22">
        <f t="shared" si="14"/>
        <v>629.76411800732</v>
      </c>
      <c r="O101" s="22">
        <f t="shared" si="15"/>
        <v>0</v>
      </c>
      <c r="Q101" s="22">
        <v>4080.9769393706106</v>
      </c>
      <c r="R101" s="22">
        <v>432.06115907947714</v>
      </c>
      <c r="S101" s="22">
        <v>4429.186040812055</v>
      </c>
      <c r="T101" s="22">
        <v>856.8859439636074</v>
      </c>
      <c r="U101" s="22">
        <v>191.9742762029881</v>
      </c>
      <c r="V101" s="22">
        <v>69.43414627337704</v>
      </c>
      <c r="W101" s="22">
        <v>174.87702209146062</v>
      </c>
      <c r="X101" s="22">
        <v>905.2940519178063</v>
      </c>
      <c r="Y101" s="22">
        <v>2718.7993471001964</v>
      </c>
      <c r="Z101" s="22">
        <v>2836.171204507523</v>
      </c>
      <c r="AA101" s="22">
        <v>2264.1105701015076</v>
      </c>
      <c r="AC101" s="22">
        <v>617.4394238137419</v>
      </c>
      <c r="AD101" s="22">
        <v>524.3801985147244</v>
      </c>
      <c r="AE101" s="22">
        <v>-38.77578790777757</v>
      </c>
      <c r="AF101" s="22">
        <v>120.24428676735087</v>
      </c>
      <c r="AG101" s="22">
        <v>155.61083256050802</v>
      </c>
      <c r="AH101" s="22">
        <v>0.1339044909723919</v>
      </c>
      <c r="AI101" s="22">
        <v>11.47642058235893</v>
      </c>
      <c r="AJ101" s="22">
        <v>618.1537929339887</v>
      </c>
      <c r="AK101" s="22">
        <v>946.3687514803287</v>
      </c>
      <c r="AL101" s="22">
        <v>664.2526905164649</v>
      </c>
      <c r="AM101" s="22">
        <v>147.25324051810935</v>
      </c>
      <c r="AO101" s="22">
        <v>617.4394238137419</v>
      </c>
      <c r="AP101" s="22">
        <v>504.7701803699208</v>
      </c>
      <c r="AQ101" s="22">
        <v>-38.77578790777757</v>
      </c>
      <c r="AR101" s="22">
        <v>80.9440791289705</v>
      </c>
      <c r="AS101" s="22">
        <v>155.61083256050802</v>
      </c>
      <c r="AT101" s="22">
        <v>0</v>
      </c>
      <c r="AU101" s="22">
        <v>0</v>
      </c>
      <c r="AV101" s="22">
        <v>0</v>
      </c>
      <c r="AW101" s="22">
        <v>692.1092774825894</v>
      </c>
      <c r="AX101" s="22">
        <v>550.1679674135045</v>
      </c>
      <c r="AY101" s="22">
        <v>147.25324051810935</v>
      </c>
      <c r="BA101" s="22">
        <v>0</v>
      </c>
      <c r="BB101" s="22">
        <v>19.61001814480356</v>
      </c>
      <c r="BC101" s="22">
        <v>0</v>
      </c>
      <c r="BD101" s="22">
        <v>39.30020763838037</v>
      </c>
      <c r="BE101" s="22">
        <v>0</v>
      </c>
      <c r="BF101" s="22">
        <v>0</v>
      </c>
      <c r="BG101" s="22">
        <v>0</v>
      </c>
      <c r="BH101" s="22">
        <v>0</v>
      </c>
      <c r="BI101" s="22">
        <v>254.25947399773932</v>
      </c>
      <c r="BJ101" s="22">
        <v>114.08472310296038</v>
      </c>
      <c r="BK101" s="22">
        <v>0</v>
      </c>
      <c r="BM101" s="22">
        <v>0</v>
      </c>
      <c r="BN101" s="22">
        <v>0</v>
      </c>
      <c r="BO101" s="22">
        <v>0</v>
      </c>
      <c r="BP101" s="22">
        <v>0</v>
      </c>
      <c r="BQ101" s="22">
        <v>0</v>
      </c>
      <c r="BR101" s="22">
        <v>0.1339044909723919</v>
      </c>
      <c r="BS101" s="22">
        <v>11.47642058235893</v>
      </c>
      <c r="BT101" s="22">
        <v>618.1537929339887</v>
      </c>
      <c r="BU101" s="22">
        <v>0</v>
      </c>
      <c r="BV101" s="22">
        <v>0</v>
      </c>
      <c r="BW101" s="22">
        <v>0</v>
      </c>
    </row>
    <row r="102" spans="1:84" ht="12">
      <c r="A102" s="36" t="s">
        <v>15</v>
      </c>
      <c r="B102" s="36">
        <v>500</v>
      </c>
      <c r="C102" s="36" t="s">
        <v>15</v>
      </c>
      <c r="D102" s="36" t="s">
        <v>15</v>
      </c>
      <c r="E102" s="36">
        <v>1</v>
      </c>
      <c r="F102" s="36">
        <f t="shared" si="8"/>
        <v>5001</v>
      </c>
      <c r="H102" s="22">
        <f t="shared" si="9"/>
        <v>568723.5070198897</v>
      </c>
      <c r="I102" s="22">
        <f t="shared" si="10"/>
        <v>759466.7060304557</v>
      </c>
      <c r="J102" s="22">
        <f t="shared" si="11"/>
        <v>190743.19901056605</v>
      </c>
      <c r="L102" s="22">
        <f t="shared" si="12"/>
        <v>50639.60543826928</v>
      </c>
      <c r="M102" s="22">
        <f t="shared" si="13"/>
        <v>36654.13591519231</v>
      </c>
      <c r="N102" s="22">
        <f t="shared" si="14"/>
        <v>103449.45765710446</v>
      </c>
      <c r="O102" s="22">
        <f t="shared" si="15"/>
        <v>0</v>
      </c>
      <c r="Q102" s="22">
        <v>424.92314856758225</v>
      </c>
      <c r="R102" s="22">
        <v>14857.730651328146</v>
      </c>
      <c r="S102" s="22">
        <v>21964.90369146574</v>
      </c>
      <c r="T102" s="22">
        <v>44966.900808772974</v>
      </c>
      <c r="U102" s="22">
        <v>12027.9996986248</v>
      </c>
      <c r="V102" s="22">
        <v>20801.78938937947</v>
      </c>
      <c r="W102" s="22">
        <v>54658.672877085184</v>
      </c>
      <c r="X102" s="22">
        <v>129800.94699989735</v>
      </c>
      <c r="Y102" s="22">
        <v>64656.88345276046</v>
      </c>
      <c r="Z102" s="22">
        <v>106389.53299574702</v>
      </c>
      <c r="AA102" s="22">
        <v>98173.22330626084</v>
      </c>
      <c r="AC102" s="22">
        <v>-76.23263444382832</v>
      </c>
      <c r="AD102" s="22">
        <v>10764.908821632462</v>
      </c>
      <c r="AE102" s="22">
        <v>-2758.5985855778927</v>
      </c>
      <c r="AF102" s="22">
        <v>5732.232138918244</v>
      </c>
      <c r="AG102" s="22">
        <v>-2874.166914044001</v>
      </c>
      <c r="AH102" s="22">
        <v>7259.17454016177</v>
      </c>
      <c r="AI102" s="22">
        <v>18933.796566009514</v>
      </c>
      <c r="AJ102" s="22">
        <v>77256.48655093317</v>
      </c>
      <c r="AK102" s="22">
        <v>35341.06691600728</v>
      </c>
      <c r="AL102" s="22">
        <v>35251.74983602275</v>
      </c>
      <c r="AM102" s="22">
        <v>5912.781774946576</v>
      </c>
      <c r="AO102" s="22">
        <v>-76.23263444382832</v>
      </c>
      <c r="AP102" s="22">
        <v>9082.56632994487</v>
      </c>
      <c r="AQ102" s="22">
        <v>-2758.5985855778927</v>
      </c>
      <c r="AR102" s="22">
        <v>2360.669259476814</v>
      </c>
      <c r="AS102" s="22">
        <v>-2874.166914044001</v>
      </c>
      <c r="AT102" s="22">
        <v>0</v>
      </c>
      <c r="AU102" s="22">
        <v>0</v>
      </c>
      <c r="AV102" s="22">
        <v>0</v>
      </c>
      <c r="AW102" s="22">
        <v>13528.159153151244</v>
      </c>
      <c r="AX102" s="22">
        <v>25464.427054815496</v>
      </c>
      <c r="AY102" s="22">
        <v>5912.781774946576</v>
      </c>
      <c r="BA102" s="22">
        <v>0</v>
      </c>
      <c r="BB102" s="22">
        <v>1682.3424916875924</v>
      </c>
      <c r="BC102" s="22">
        <v>0</v>
      </c>
      <c r="BD102" s="22">
        <v>3371.56287944143</v>
      </c>
      <c r="BE102" s="22">
        <v>0</v>
      </c>
      <c r="BF102" s="22">
        <v>0</v>
      </c>
      <c r="BG102" s="22">
        <v>0</v>
      </c>
      <c r="BH102" s="22">
        <v>0</v>
      </c>
      <c r="BI102" s="22">
        <v>21812.907762856037</v>
      </c>
      <c r="BJ102" s="22">
        <v>9787.32278120725</v>
      </c>
      <c r="BK102" s="22">
        <v>0</v>
      </c>
      <c r="BM102" s="22">
        <v>0</v>
      </c>
      <c r="BN102" s="22">
        <v>0</v>
      </c>
      <c r="BO102" s="22">
        <v>0</v>
      </c>
      <c r="BP102" s="22">
        <v>0</v>
      </c>
      <c r="BQ102" s="22">
        <v>0</v>
      </c>
      <c r="BR102" s="22">
        <v>7259.17454016177</v>
      </c>
      <c r="BS102" s="22">
        <v>18933.796566009514</v>
      </c>
      <c r="BT102" s="22">
        <v>77256.48655093317</v>
      </c>
      <c r="BU102" s="22">
        <v>0</v>
      </c>
      <c r="BV102" s="22">
        <v>0</v>
      </c>
      <c r="BW102" s="22">
        <v>0</v>
      </c>
      <c r="CF102" s="42"/>
    </row>
    <row r="103" spans="1:84" ht="12">
      <c r="A103" s="36" t="s">
        <v>17</v>
      </c>
      <c r="B103" s="36">
        <v>601</v>
      </c>
      <c r="C103" s="36" t="s">
        <v>69</v>
      </c>
      <c r="D103" s="36" t="s">
        <v>69</v>
      </c>
      <c r="E103" s="36">
        <v>1</v>
      </c>
      <c r="F103" s="36">
        <f t="shared" si="8"/>
        <v>6011</v>
      </c>
      <c r="H103" s="22">
        <f t="shared" si="9"/>
        <v>2614.8614058538833</v>
      </c>
      <c r="I103" s="22">
        <f t="shared" si="10"/>
        <v>3171.7553387196103</v>
      </c>
      <c r="J103" s="22">
        <f t="shared" si="11"/>
        <v>556.893932865727</v>
      </c>
      <c r="L103" s="22">
        <f t="shared" si="12"/>
        <v>336.3043347274573</v>
      </c>
      <c r="M103" s="22">
        <f t="shared" si="13"/>
        <v>91.08831704772209</v>
      </c>
      <c r="N103" s="22">
        <f t="shared" si="14"/>
        <v>129.50128109054765</v>
      </c>
      <c r="O103" s="22">
        <f t="shared" si="15"/>
        <v>0</v>
      </c>
      <c r="Q103" s="22">
        <v>11.153927556996008</v>
      </c>
      <c r="R103" s="22">
        <v>14.232402518965282</v>
      </c>
      <c r="S103" s="22">
        <v>53.03436405059792</v>
      </c>
      <c r="T103" s="22">
        <v>45.82392360468062</v>
      </c>
      <c r="U103" s="22">
        <v>40.127884602400265</v>
      </c>
      <c r="V103" s="22">
        <v>21.30085367860189</v>
      </c>
      <c r="W103" s="22">
        <v>125.02426676663272</v>
      </c>
      <c r="X103" s="22">
        <v>583.5745940970892</v>
      </c>
      <c r="Y103" s="22">
        <v>980.1273934770071</v>
      </c>
      <c r="Z103" s="22">
        <v>210.91292699158853</v>
      </c>
      <c r="AA103" s="22">
        <v>529.5488685093238</v>
      </c>
      <c r="AC103" s="22">
        <v>-2.06552425846822</v>
      </c>
      <c r="AD103" s="22">
        <v>8.105972166010165</v>
      </c>
      <c r="AE103" s="22">
        <v>-14.909020146439616</v>
      </c>
      <c r="AF103" s="22">
        <v>10.875772706692672</v>
      </c>
      <c r="AG103" s="22">
        <v>16.7271799903632</v>
      </c>
      <c r="AH103" s="22">
        <v>10.26025235932808</v>
      </c>
      <c r="AI103" s="22">
        <v>-9.715627089369821</v>
      </c>
      <c r="AJ103" s="22">
        <v>128.9566558205894</v>
      </c>
      <c r="AK103" s="22">
        <v>302.32990451944505</v>
      </c>
      <c r="AL103" s="22">
        <v>78.6446804386425</v>
      </c>
      <c r="AM103" s="22">
        <v>27.68368635893357</v>
      </c>
      <c r="AO103" s="22">
        <v>-2.06552425846822</v>
      </c>
      <c r="AP103" s="22">
        <v>3.925223051633173</v>
      </c>
      <c r="AQ103" s="22">
        <v>-14.909020146439616</v>
      </c>
      <c r="AR103" s="22">
        <v>2.4971823828214266</v>
      </c>
      <c r="AS103" s="22">
        <v>16.7271799903632</v>
      </c>
      <c r="AT103" s="22">
        <v>0</v>
      </c>
      <c r="AU103" s="22">
        <v>0</v>
      </c>
      <c r="AV103" s="22">
        <v>0</v>
      </c>
      <c r="AW103" s="22">
        <v>248.12316881483326</v>
      </c>
      <c r="AX103" s="22">
        <v>54.322438533780456</v>
      </c>
      <c r="AY103" s="22">
        <v>27.68368635893357</v>
      </c>
      <c r="BA103" s="22">
        <v>0</v>
      </c>
      <c r="BB103" s="22">
        <v>4.180749114376993</v>
      </c>
      <c r="BC103" s="22">
        <v>0</v>
      </c>
      <c r="BD103" s="22">
        <v>8.378590323871245</v>
      </c>
      <c r="BE103" s="22">
        <v>0</v>
      </c>
      <c r="BF103" s="22">
        <v>0</v>
      </c>
      <c r="BG103" s="22">
        <v>0</v>
      </c>
      <c r="BH103" s="22">
        <v>0</v>
      </c>
      <c r="BI103" s="22">
        <v>54.20673570461181</v>
      </c>
      <c r="BJ103" s="22">
        <v>24.322241904862032</v>
      </c>
      <c r="BK103" s="22">
        <v>0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10.26025235932808</v>
      </c>
      <c r="BS103" s="22">
        <v>-9.715627089369821</v>
      </c>
      <c r="BT103" s="22">
        <v>128.9566558205894</v>
      </c>
      <c r="BU103" s="22">
        <v>0</v>
      </c>
      <c r="BV103" s="22">
        <v>0</v>
      </c>
      <c r="BW103" s="22">
        <v>0</v>
      </c>
      <c r="CF103" s="42"/>
    </row>
    <row r="104" spans="1:84" ht="12">
      <c r="A104" s="36" t="s">
        <v>17</v>
      </c>
      <c r="B104" s="36">
        <v>602</v>
      </c>
      <c r="C104" s="36" t="s">
        <v>70</v>
      </c>
      <c r="D104" s="36" t="s">
        <v>70</v>
      </c>
      <c r="E104" s="36">
        <v>1</v>
      </c>
      <c r="F104" s="36">
        <f t="shared" si="8"/>
        <v>6021</v>
      </c>
      <c r="H104" s="22">
        <f t="shared" si="9"/>
        <v>8220.318763034084</v>
      </c>
      <c r="I104" s="22">
        <f t="shared" si="10"/>
        <v>10499.285427823788</v>
      </c>
      <c r="J104" s="22">
        <f t="shared" si="11"/>
        <v>2278.9666647897043</v>
      </c>
      <c r="L104" s="22">
        <f t="shared" si="12"/>
        <v>798.96386332513</v>
      </c>
      <c r="M104" s="22">
        <f t="shared" si="13"/>
        <v>437.5810414790541</v>
      </c>
      <c r="N104" s="22">
        <f t="shared" si="14"/>
        <v>1042.42175998552</v>
      </c>
      <c r="O104" s="22">
        <f t="shared" si="15"/>
        <v>0</v>
      </c>
      <c r="Q104" s="22">
        <v>10.456807084683756</v>
      </c>
      <c r="R104" s="22">
        <v>279.90391620631726</v>
      </c>
      <c r="S104" s="22">
        <v>680.7195588266621</v>
      </c>
      <c r="T104" s="22">
        <v>558.8721663159091</v>
      </c>
      <c r="U104" s="22">
        <v>184.5882691710412</v>
      </c>
      <c r="V104" s="22">
        <v>364.7771192460575</v>
      </c>
      <c r="W104" s="22">
        <v>439.97089297265387</v>
      </c>
      <c r="X104" s="22">
        <v>1745.0580095330436</v>
      </c>
      <c r="Y104" s="22">
        <v>1529.2767841485218</v>
      </c>
      <c r="Z104" s="22">
        <v>1430.5398526386007</v>
      </c>
      <c r="AA104" s="22">
        <v>996.1553868905922</v>
      </c>
      <c r="AC104" s="22">
        <v>-1.9364289923139562</v>
      </c>
      <c r="AD104" s="22">
        <v>97.28004008742829</v>
      </c>
      <c r="AE104" s="22">
        <v>-191.36387884164273</v>
      </c>
      <c r="AF104" s="22">
        <v>70.70591474322171</v>
      </c>
      <c r="AG104" s="22">
        <v>76.94502795567072</v>
      </c>
      <c r="AH104" s="22">
        <v>199.98483021779302</v>
      </c>
      <c r="AI104" s="22">
        <v>-38.91427087390201</v>
      </c>
      <c r="AJ104" s="22">
        <v>881.351200641629</v>
      </c>
      <c r="AK104" s="22">
        <v>647.547386495127</v>
      </c>
      <c r="AL104" s="22">
        <v>485.28996257122174</v>
      </c>
      <c r="AM104" s="22">
        <v>52.07688078547132</v>
      </c>
      <c r="AO104" s="22">
        <v>-1.9364289923139562</v>
      </c>
      <c r="AP104" s="22">
        <v>77.19605334878575</v>
      </c>
      <c r="AQ104" s="22">
        <v>-191.36387884164273</v>
      </c>
      <c r="AR104" s="22">
        <v>30.455832198331926</v>
      </c>
      <c r="AS104" s="22">
        <v>76.94502795567072</v>
      </c>
      <c r="AT104" s="22">
        <v>0</v>
      </c>
      <c r="AU104" s="22">
        <v>0</v>
      </c>
      <c r="AV104" s="22">
        <v>0</v>
      </c>
      <c r="AW104" s="22">
        <v>387.14253290257676</v>
      </c>
      <c r="AX104" s="22">
        <v>368.44784396825014</v>
      </c>
      <c r="AY104" s="22">
        <v>52.07688078547132</v>
      </c>
      <c r="BA104" s="22">
        <v>0</v>
      </c>
      <c r="BB104" s="22">
        <v>20.08398673864254</v>
      </c>
      <c r="BC104" s="22">
        <v>0</v>
      </c>
      <c r="BD104" s="22">
        <v>40.25008254488978</v>
      </c>
      <c r="BE104" s="22">
        <v>0</v>
      </c>
      <c r="BF104" s="22">
        <v>0</v>
      </c>
      <c r="BG104" s="22">
        <v>0</v>
      </c>
      <c r="BH104" s="22">
        <v>0</v>
      </c>
      <c r="BI104" s="22">
        <v>260.4048535925502</v>
      </c>
      <c r="BJ104" s="22">
        <v>116.84211860297158</v>
      </c>
      <c r="BK104" s="22">
        <v>0</v>
      </c>
      <c r="BM104" s="22">
        <v>0</v>
      </c>
      <c r="BN104" s="22">
        <v>0</v>
      </c>
      <c r="BO104" s="22">
        <v>0</v>
      </c>
      <c r="BP104" s="22">
        <v>0</v>
      </c>
      <c r="BQ104" s="22">
        <v>0</v>
      </c>
      <c r="BR104" s="22">
        <v>199.98483021779302</v>
      </c>
      <c r="BS104" s="22">
        <v>-38.91427087390201</v>
      </c>
      <c r="BT104" s="22">
        <v>881.351200641629</v>
      </c>
      <c r="BU104" s="22">
        <v>0</v>
      </c>
      <c r="BV104" s="22">
        <v>0</v>
      </c>
      <c r="BW104" s="22">
        <v>0</v>
      </c>
      <c r="CF104" s="42"/>
    </row>
    <row r="105" spans="1:84" ht="12">
      <c r="A105" s="36" t="s">
        <v>17</v>
      </c>
      <c r="B105" s="36">
        <v>603</v>
      </c>
      <c r="C105" s="36" t="s">
        <v>71</v>
      </c>
      <c r="D105" s="36" t="s">
        <v>71</v>
      </c>
      <c r="E105" s="36">
        <v>1</v>
      </c>
      <c r="F105" s="36">
        <f t="shared" si="8"/>
        <v>6031</v>
      </c>
      <c r="H105" s="22">
        <f t="shared" si="9"/>
        <v>7221.737355959223</v>
      </c>
      <c r="I105" s="22">
        <f t="shared" si="10"/>
        <v>8277.09470990938</v>
      </c>
      <c r="J105" s="22">
        <f t="shared" si="11"/>
        <v>1055.357353950156</v>
      </c>
      <c r="L105" s="22">
        <f t="shared" si="12"/>
        <v>369.22459553958754</v>
      </c>
      <c r="M105" s="22">
        <f t="shared" si="13"/>
        <v>96.0975504836801</v>
      </c>
      <c r="N105" s="22">
        <f t="shared" si="14"/>
        <v>590.0352079268883</v>
      </c>
      <c r="O105" s="22">
        <f t="shared" si="15"/>
        <v>0</v>
      </c>
      <c r="Q105" s="22">
        <v>0</v>
      </c>
      <c r="R105" s="22">
        <v>464.13445992403456</v>
      </c>
      <c r="S105" s="22">
        <v>2343.5818341852832</v>
      </c>
      <c r="T105" s="22">
        <v>365.6928805314709</v>
      </c>
      <c r="U105" s="22">
        <v>1851.9018744007724</v>
      </c>
      <c r="V105" s="22">
        <v>484.5944211881931</v>
      </c>
      <c r="W105" s="22">
        <v>63.46651709909214</v>
      </c>
      <c r="X105" s="22">
        <v>844.2001409754007</v>
      </c>
      <c r="Y105" s="22">
        <v>70.50561797048377</v>
      </c>
      <c r="Z105" s="22">
        <v>253.0955123899062</v>
      </c>
      <c r="AA105" s="22">
        <v>480.5640972945856</v>
      </c>
      <c r="AC105" s="22">
        <v>0</v>
      </c>
      <c r="AD105" s="22">
        <v>132.41654674809715</v>
      </c>
      <c r="AE105" s="22">
        <v>-658.8277130534267</v>
      </c>
      <c r="AF105" s="22">
        <v>28.76785009616924</v>
      </c>
      <c r="AG105" s="22">
        <v>771.9593565552618</v>
      </c>
      <c r="AH105" s="22">
        <v>228.36573920000635</v>
      </c>
      <c r="AI105" s="22">
        <v>-4.82517081165169</v>
      </c>
      <c r="AJ105" s="22">
        <v>366.4946395385337</v>
      </c>
      <c r="AK105" s="22">
        <v>75.03651393877726</v>
      </c>
      <c r="AL105" s="22">
        <v>90.84672483034055</v>
      </c>
      <c r="AM105" s="22">
        <v>25.122866908048362</v>
      </c>
      <c r="AO105" s="22">
        <v>0</v>
      </c>
      <c r="AP105" s="22">
        <v>128.00588507270405</v>
      </c>
      <c r="AQ105" s="22">
        <v>-658.8277130534267</v>
      </c>
      <c r="AR105" s="22">
        <v>19.92849470212394</v>
      </c>
      <c r="AS105" s="22">
        <v>771.9593565552618</v>
      </c>
      <c r="AT105" s="22">
        <v>0</v>
      </c>
      <c r="AU105" s="22">
        <v>0</v>
      </c>
      <c r="AV105" s="22">
        <v>0</v>
      </c>
      <c r="AW105" s="22">
        <v>17.84877911433957</v>
      </c>
      <c r="AX105" s="22">
        <v>65.18692624053654</v>
      </c>
      <c r="AY105" s="22">
        <v>25.122866908048362</v>
      </c>
      <c r="BA105" s="22">
        <v>0</v>
      </c>
      <c r="BB105" s="22">
        <v>4.4106616753931025</v>
      </c>
      <c r="BC105" s="22">
        <v>0</v>
      </c>
      <c r="BD105" s="22">
        <v>8.8393553940453</v>
      </c>
      <c r="BE105" s="22">
        <v>0</v>
      </c>
      <c r="BF105" s="22">
        <v>0</v>
      </c>
      <c r="BG105" s="22">
        <v>0</v>
      </c>
      <c r="BH105" s="22">
        <v>0</v>
      </c>
      <c r="BI105" s="22">
        <v>57.1877348244377</v>
      </c>
      <c r="BJ105" s="22">
        <v>25.659798589804005</v>
      </c>
      <c r="BK105" s="22">
        <v>0</v>
      </c>
      <c r="BM105" s="22">
        <v>0</v>
      </c>
      <c r="BN105" s="22">
        <v>0</v>
      </c>
      <c r="BO105" s="22">
        <v>0</v>
      </c>
      <c r="BP105" s="22">
        <v>0</v>
      </c>
      <c r="BQ105" s="22">
        <v>0</v>
      </c>
      <c r="BR105" s="22">
        <v>228.36573920000635</v>
      </c>
      <c r="BS105" s="22">
        <v>-4.82517081165169</v>
      </c>
      <c r="BT105" s="22">
        <v>366.4946395385337</v>
      </c>
      <c r="BU105" s="22">
        <v>0</v>
      </c>
      <c r="BV105" s="22">
        <v>0</v>
      </c>
      <c r="BW105" s="22">
        <v>0</v>
      </c>
      <c r="CF105" s="42"/>
    </row>
    <row r="106" spans="1:75" ht="12">
      <c r="A106" s="36" t="s">
        <v>17</v>
      </c>
      <c r="B106" s="36">
        <v>604</v>
      </c>
      <c r="C106" s="36" t="s">
        <v>72</v>
      </c>
      <c r="D106" s="36" t="s">
        <v>72</v>
      </c>
      <c r="E106" s="36">
        <v>1</v>
      </c>
      <c r="F106" s="36">
        <f t="shared" si="8"/>
        <v>6041</v>
      </c>
      <c r="H106" s="22">
        <f t="shared" si="9"/>
        <v>30421.052141181208</v>
      </c>
      <c r="I106" s="22">
        <f t="shared" si="10"/>
        <v>39209.76776598569</v>
      </c>
      <c r="J106" s="22">
        <f t="shared" si="11"/>
        <v>8788.715624804487</v>
      </c>
      <c r="L106" s="22">
        <f t="shared" si="12"/>
        <v>3693.757338804248</v>
      </c>
      <c r="M106" s="22">
        <f t="shared" si="13"/>
        <v>1596.0566085110393</v>
      </c>
      <c r="N106" s="22">
        <f t="shared" si="14"/>
        <v>3498.9016774891998</v>
      </c>
      <c r="O106" s="22">
        <f t="shared" si="15"/>
        <v>0</v>
      </c>
      <c r="Q106" s="22">
        <v>26.490577947865518</v>
      </c>
      <c r="R106" s="22">
        <v>1119.61566482527</v>
      </c>
      <c r="S106" s="22">
        <v>2910.8481332075003</v>
      </c>
      <c r="T106" s="22">
        <v>2910.2684030502073</v>
      </c>
      <c r="U106" s="22">
        <v>3713.835719952146</v>
      </c>
      <c r="V106" s="22">
        <v>782.8063726886196</v>
      </c>
      <c r="W106" s="22">
        <v>1722.1854151174696</v>
      </c>
      <c r="X106" s="22">
        <v>5243.106110460636</v>
      </c>
      <c r="Y106" s="22">
        <v>3613.661180205499</v>
      </c>
      <c r="Z106" s="22">
        <v>5595.6116543594435</v>
      </c>
      <c r="AA106" s="22">
        <v>2782.622909366554</v>
      </c>
      <c r="AC106" s="22">
        <v>-4.905620113862022</v>
      </c>
      <c r="AD106" s="22">
        <v>382.03962604078663</v>
      </c>
      <c r="AE106" s="22">
        <v>-818.2976120881286</v>
      </c>
      <c r="AF106" s="22">
        <v>305.4058778068095</v>
      </c>
      <c r="AG106" s="22">
        <v>1548.100508108115</v>
      </c>
      <c r="AH106" s="22">
        <v>513.3863434104283</v>
      </c>
      <c r="AI106" s="22">
        <v>-182.2155152894694</v>
      </c>
      <c r="AJ106" s="22">
        <v>3167.730849368241</v>
      </c>
      <c r="AK106" s="22">
        <v>1864.6274358922342</v>
      </c>
      <c r="AL106" s="22">
        <v>1867.3741358321533</v>
      </c>
      <c r="AM106" s="22">
        <v>145.46959583717924</v>
      </c>
      <c r="AO106" s="22">
        <v>-4.905620113862022</v>
      </c>
      <c r="AP106" s="22">
        <v>308.78421339514324</v>
      </c>
      <c r="AQ106" s="22">
        <v>-818.2976120881286</v>
      </c>
      <c r="AR106" s="22">
        <v>158.59556348938435</v>
      </c>
      <c r="AS106" s="22">
        <v>1548.100508108115</v>
      </c>
      <c r="AT106" s="22">
        <v>0</v>
      </c>
      <c r="AU106" s="22">
        <v>0</v>
      </c>
      <c r="AV106" s="22">
        <v>0</v>
      </c>
      <c r="AW106" s="22">
        <v>914.8127774236859</v>
      </c>
      <c r="AX106" s="22">
        <v>1441.1979127527306</v>
      </c>
      <c r="AY106" s="22">
        <v>145.46959583717924</v>
      </c>
      <c r="BA106" s="22">
        <v>0</v>
      </c>
      <c r="BB106" s="22">
        <v>73.25541264564339</v>
      </c>
      <c r="BC106" s="22">
        <v>0</v>
      </c>
      <c r="BD106" s="22">
        <v>146.8103143174251</v>
      </c>
      <c r="BE106" s="22">
        <v>0</v>
      </c>
      <c r="BF106" s="22">
        <v>0</v>
      </c>
      <c r="BG106" s="22">
        <v>0</v>
      </c>
      <c r="BH106" s="22">
        <v>0</v>
      </c>
      <c r="BI106" s="22">
        <v>949.8146584685481</v>
      </c>
      <c r="BJ106" s="22">
        <v>426.17622307942264</v>
      </c>
      <c r="BK106" s="22">
        <v>0</v>
      </c>
      <c r="BM106" s="22">
        <v>0</v>
      </c>
      <c r="BN106" s="22">
        <v>0</v>
      </c>
      <c r="BO106" s="22">
        <v>0</v>
      </c>
      <c r="BP106" s="22">
        <v>0</v>
      </c>
      <c r="BQ106" s="22">
        <v>0</v>
      </c>
      <c r="BR106" s="22">
        <v>513.3863434104283</v>
      </c>
      <c r="BS106" s="22">
        <v>-182.2155152894694</v>
      </c>
      <c r="BT106" s="22">
        <v>3167.730849368241</v>
      </c>
      <c r="BU106" s="22">
        <v>0</v>
      </c>
      <c r="BV106" s="22">
        <v>0</v>
      </c>
      <c r="BW106" s="22">
        <v>0</v>
      </c>
    </row>
    <row r="107" spans="1:75" ht="12">
      <c r="A107" s="36" t="s">
        <v>17</v>
      </c>
      <c r="B107" s="36">
        <v>605</v>
      </c>
      <c r="C107" s="36" t="s">
        <v>73</v>
      </c>
      <c r="D107" s="36" t="s">
        <v>73</v>
      </c>
      <c r="E107" s="36">
        <v>1</v>
      </c>
      <c r="F107" s="36">
        <f t="shared" si="8"/>
        <v>6051</v>
      </c>
      <c r="H107" s="22">
        <f t="shared" si="9"/>
        <v>2788.4568713471253</v>
      </c>
      <c r="I107" s="22">
        <f t="shared" si="10"/>
        <v>3211.689582955178</v>
      </c>
      <c r="J107" s="22">
        <f t="shared" si="11"/>
        <v>423.2327116080526</v>
      </c>
      <c r="L107" s="22">
        <f t="shared" si="12"/>
        <v>315.5269215240505</v>
      </c>
      <c r="M107" s="22">
        <f t="shared" si="13"/>
        <v>88.14676198340914</v>
      </c>
      <c r="N107" s="22">
        <f t="shared" si="14"/>
        <v>19.559028100592965</v>
      </c>
      <c r="O107" s="22">
        <f t="shared" si="15"/>
        <v>0</v>
      </c>
      <c r="Q107" s="22">
        <v>3.485602361561252</v>
      </c>
      <c r="R107" s="22">
        <v>60.09236619118673</v>
      </c>
      <c r="S107" s="22">
        <v>110.7679755487172</v>
      </c>
      <c r="T107" s="22">
        <v>1425.9326815809443</v>
      </c>
      <c r="U107" s="22">
        <v>30.0959134518002</v>
      </c>
      <c r="V107" s="22">
        <v>6.323690935834937</v>
      </c>
      <c r="W107" s="22">
        <v>83.9857669882723</v>
      </c>
      <c r="X107" s="22">
        <v>53.25826392730712</v>
      </c>
      <c r="Y107" s="22">
        <v>12.909479346708297</v>
      </c>
      <c r="Z107" s="22">
        <v>900.5064969814777</v>
      </c>
      <c r="AA107" s="22">
        <v>101.09863403331508</v>
      </c>
      <c r="AC107" s="22">
        <v>-0.6454763307713187</v>
      </c>
      <c r="AD107" s="22">
        <v>20.61890234117809</v>
      </c>
      <c r="AE107" s="22">
        <v>-31.139092710918195</v>
      </c>
      <c r="AF107" s="22">
        <v>85.81445685351231</v>
      </c>
      <c r="AG107" s="22">
        <v>12.545384992772403</v>
      </c>
      <c r="AH107" s="22">
        <v>2.9563217282190517</v>
      </c>
      <c r="AI107" s="22">
        <v>-6.334352668027901</v>
      </c>
      <c r="AJ107" s="22">
        <v>22.937059040401813</v>
      </c>
      <c r="AK107" s="22">
        <v>55.7243000762492</v>
      </c>
      <c r="AL107" s="22">
        <v>255.4699871428192</v>
      </c>
      <c r="AM107" s="22">
        <v>5.285221142617971</v>
      </c>
      <c r="AO107" s="22">
        <v>-0.6454763307713187</v>
      </c>
      <c r="AP107" s="22">
        <v>16.573163995784505</v>
      </c>
      <c r="AQ107" s="22">
        <v>-31.139092710918195</v>
      </c>
      <c r="AR107" s="22">
        <v>77.7064400301491</v>
      </c>
      <c r="AS107" s="22">
        <v>12.545384992772403</v>
      </c>
      <c r="AT107" s="22">
        <v>0</v>
      </c>
      <c r="AU107" s="22">
        <v>0</v>
      </c>
      <c r="AV107" s="22">
        <v>0</v>
      </c>
      <c r="AW107" s="22">
        <v>3.2680863167100624</v>
      </c>
      <c r="AX107" s="22">
        <v>231.93319408770603</v>
      </c>
      <c r="AY107" s="22">
        <v>5.285221142617971</v>
      </c>
      <c r="BA107" s="22">
        <v>0</v>
      </c>
      <c r="BB107" s="22">
        <v>4.045738345393584</v>
      </c>
      <c r="BC107" s="22">
        <v>0</v>
      </c>
      <c r="BD107" s="22">
        <v>8.10801682336322</v>
      </c>
      <c r="BE107" s="22">
        <v>0</v>
      </c>
      <c r="BF107" s="22">
        <v>0</v>
      </c>
      <c r="BG107" s="22">
        <v>0</v>
      </c>
      <c r="BH107" s="22">
        <v>0</v>
      </c>
      <c r="BI107" s="22">
        <v>52.45621375953914</v>
      </c>
      <c r="BJ107" s="22">
        <v>23.536793055113186</v>
      </c>
      <c r="BK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2.9563217282190517</v>
      </c>
      <c r="BS107" s="22">
        <v>-6.334352668027901</v>
      </c>
      <c r="BT107" s="22">
        <v>22.937059040401813</v>
      </c>
      <c r="BU107" s="22">
        <v>0</v>
      </c>
      <c r="BV107" s="22">
        <v>0</v>
      </c>
      <c r="BW107" s="22">
        <v>0</v>
      </c>
    </row>
    <row r="108" spans="1:75" ht="12">
      <c r="A108" s="36" t="s">
        <v>17</v>
      </c>
      <c r="B108" s="36">
        <v>606</v>
      </c>
      <c r="C108" s="36" t="s">
        <v>74</v>
      </c>
      <c r="D108" s="36" t="s">
        <v>74</v>
      </c>
      <c r="E108" s="36">
        <v>1</v>
      </c>
      <c r="F108" s="36">
        <f t="shared" si="8"/>
        <v>6061</v>
      </c>
      <c r="H108" s="22">
        <f t="shared" si="9"/>
        <v>21002.997519109907</v>
      </c>
      <c r="I108" s="22">
        <f t="shared" si="10"/>
        <v>26905.65163723257</v>
      </c>
      <c r="J108" s="22">
        <f t="shared" si="11"/>
        <v>5902.654118122665</v>
      </c>
      <c r="L108" s="22">
        <f t="shared" si="12"/>
        <v>2382.862530309009</v>
      </c>
      <c r="M108" s="22">
        <f t="shared" si="13"/>
        <v>1690.757248005197</v>
      </c>
      <c r="N108" s="22">
        <f t="shared" si="14"/>
        <v>1829.034339808459</v>
      </c>
      <c r="O108" s="22">
        <f t="shared" si="15"/>
        <v>0</v>
      </c>
      <c r="Q108" s="22">
        <v>52.981155895731014</v>
      </c>
      <c r="R108" s="22">
        <v>445.9486122609128</v>
      </c>
      <c r="S108" s="22">
        <v>1606.471305988366</v>
      </c>
      <c r="T108" s="22">
        <v>3603.9168152622333</v>
      </c>
      <c r="U108" s="22">
        <v>1027.2738458214474</v>
      </c>
      <c r="V108" s="22">
        <v>218.66657604439771</v>
      </c>
      <c r="W108" s="22">
        <v>910.959256708023</v>
      </c>
      <c r="X108" s="22">
        <v>3177.3653628121147</v>
      </c>
      <c r="Y108" s="22">
        <v>4247.218705067027</v>
      </c>
      <c r="Z108" s="22">
        <v>3521.3288680334736</v>
      </c>
      <c r="AA108" s="22">
        <v>2190.8670152161803</v>
      </c>
      <c r="AC108" s="22">
        <v>-9.811240227724042</v>
      </c>
      <c r="AD108" s="22">
        <v>200.5922815294101</v>
      </c>
      <c r="AE108" s="22">
        <v>-451.6112051953168</v>
      </c>
      <c r="AF108" s="22">
        <v>351.9172271933203</v>
      </c>
      <c r="AG108" s="22">
        <v>428.2158077532983</v>
      </c>
      <c r="AH108" s="22">
        <v>118.78610900270608</v>
      </c>
      <c r="AI108" s="22">
        <v>-79.83580202683787</v>
      </c>
      <c r="AJ108" s="22">
        <v>1790.0840328325908</v>
      </c>
      <c r="AK108" s="22">
        <v>2081.37148856102</v>
      </c>
      <c r="AL108" s="22">
        <v>1358.411559957169</v>
      </c>
      <c r="AM108" s="22">
        <v>114.5338587430289</v>
      </c>
      <c r="AO108" s="22">
        <v>-9.811240227724042</v>
      </c>
      <c r="AP108" s="22">
        <v>122.99032228450625</v>
      </c>
      <c r="AQ108" s="22">
        <v>-451.6112051953168</v>
      </c>
      <c r="AR108" s="22">
        <v>196.39604975483797</v>
      </c>
      <c r="AS108" s="22">
        <v>428.2158077532983</v>
      </c>
      <c r="AT108" s="22">
        <v>0</v>
      </c>
      <c r="AU108" s="22">
        <v>0</v>
      </c>
      <c r="AV108" s="22">
        <v>0</v>
      </c>
      <c r="AW108" s="22">
        <v>1075.2003981976102</v>
      </c>
      <c r="AX108" s="22">
        <v>906.9485389987682</v>
      </c>
      <c r="AY108" s="22">
        <v>114.5338587430289</v>
      </c>
      <c r="BA108" s="22">
        <v>0</v>
      </c>
      <c r="BB108" s="22">
        <v>77.60195924490384</v>
      </c>
      <c r="BC108" s="22">
        <v>0</v>
      </c>
      <c r="BD108" s="22">
        <v>155.5211774384823</v>
      </c>
      <c r="BE108" s="22">
        <v>0</v>
      </c>
      <c r="BF108" s="22">
        <v>0</v>
      </c>
      <c r="BG108" s="22">
        <v>0</v>
      </c>
      <c r="BH108" s="22">
        <v>0</v>
      </c>
      <c r="BI108" s="22">
        <v>1006.1710903634099</v>
      </c>
      <c r="BJ108" s="22">
        <v>451.4630209584008</v>
      </c>
      <c r="BK108" s="22">
        <v>0</v>
      </c>
      <c r="BM108" s="22">
        <v>0</v>
      </c>
      <c r="BN108" s="22">
        <v>0</v>
      </c>
      <c r="BO108" s="22">
        <v>0</v>
      </c>
      <c r="BP108" s="22">
        <v>0</v>
      </c>
      <c r="BQ108" s="22">
        <v>0</v>
      </c>
      <c r="BR108" s="22">
        <v>118.78610900270608</v>
      </c>
      <c r="BS108" s="22">
        <v>-79.83580202683787</v>
      </c>
      <c r="BT108" s="22">
        <v>1790.0840328325908</v>
      </c>
      <c r="BU108" s="22">
        <v>0</v>
      </c>
      <c r="BV108" s="22">
        <v>0</v>
      </c>
      <c r="BW108" s="22">
        <v>0</v>
      </c>
    </row>
    <row r="109" spans="1:75" ht="12">
      <c r="A109" s="36" t="s">
        <v>17</v>
      </c>
      <c r="B109" s="36">
        <v>607</v>
      </c>
      <c r="C109" s="36" t="s">
        <v>75</v>
      </c>
      <c r="D109" s="36" t="s">
        <v>75</v>
      </c>
      <c r="E109" s="36">
        <v>1</v>
      </c>
      <c r="F109" s="36">
        <f t="shared" si="8"/>
        <v>6071</v>
      </c>
      <c r="H109" s="22">
        <f t="shared" si="9"/>
        <v>2723.2974870843623</v>
      </c>
      <c r="I109" s="22">
        <f t="shared" si="10"/>
        <v>3745.7237235019347</v>
      </c>
      <c r="J109" s="22">
        <f t="shared" si="11"/>
        <v>1022.4262364175727</v>
      </c>
      <c r="L109" s="22">
        <f t="shared" si="12"/>
        <v>376.9744654514768</v>
      </c>
      <c r="M109" s="22">
        <f t="shared" si="13"/>
        <v>505.7357375538941</v>
      </c>
      <c r="N109" s="22">
        <f t="shared" si="14"/>
        <v>139.71603341220185</v>
      </c>
      <c r="O109" s="22">
        <f t="shared" si="15"/>
        <v>0</v>
      </c>
      <c r="Q109" s="22">
        <v>16.03377086318176</v>
      </c>
      <c r="R109" s="22">
        <v>66.41787842183797</v>
      </c>
      <c r="S109" s="22">
        <v>136.27817597811875</v>
      </c>
      <c r="T109" s="22">
        <v>433.9795117855048</v>
      </c>
      <c r="U109" s="22">
        <v>212.6777883927214</v>
      </c>
      <c r="V109" s="22">
        <v>9.984775161844636</v>
      </c>
      <c r="W109" s="22">
        <v>72.05597054107452</v>
      </c>
      <c r="X109" s="22">
        <v>337.6800563901602</v>
      </c>
      <c r="Y109" s="22">
        <v>458.78303524455634</v>
      </c>
      <c r="Z109" s="22">
        <v>585.971131946196</v>
      </c>
      <c r="AA109" s="22">
        <v>393.43539235916586</v>
      </c>
      <c r="AC109" s="22">
        <v>-2.969191121548066</v>
      </c>
      <c r="AD109" s="22">
        <v>41.52984174709876</v>
      </c>
      <c r="AE109" s="22">
        <v>-38.31052012312966</v>
      </c>
      <c r="AF109" s="22">
        <v>70.16895226850716</v>
      </c>
      <c r="AG109" s="22">
        <v>88.65405394892498</v>
      </c>
      <c r="AH109" s="22">
        <v>4.508220127479291</v>
      </c>
      <c r="AI109" s="22">
        <v>-5.248706438600406</v>
      </c>
      <c r="AJ109" s="22">
        <v>140.45651972332297</v>
      </c>
      <c r="AK109" s="22">
        <v>417.10653163085766</v>
      </c>
      <c r="AL109" s="22">
        <v>285.96257076638796</v>
      </c>
      <c r="AM109" s="22">
        <v>20.56796388827209</v>
      </c>
      <c r="AO109" s="22">
        <v>-2.969191121548066</v>
      </c>
      <c r="AP109" s="22">
        <v>18.317707574288136</v>
      </c>
      <c r="AQ109" s="22">
        <v>-38.31052012312966</v>
      </c>
      <c r="AR109" s="22">
        <v>23.64978609613234</v>
      </c>
      <c r="AS109" s="22">
        <v>88.65405394892498</v>
      </c>
      <c r="AT109" s="22">
        <v>0</v>
      </c>
      <c r="AU109" s="22">
        <v>0</v>
      </c>
      <c r="AV109" s="22">
        <v>0</v>
      </c>
      <c r="AW109" s="22">
        <v>116.14275987077299</v>
      </c>
      <c r="AX109" s="22">
        <v>150.92190531776396</v>
      </c>
      <c r="AY109" s="22">
        <v>20.56796388827209</v>
      </c>
      <c r="BA109" s="22">
        <v>0</v>
      </c>
      <c r="BB109" s="22">
        <v>23.212134172810625</v>
      </c>
      <c r="BC109" s="22">
        <v>0</v>
      </c>
      <c r="BD109" s="22">
        <v>46.51916617237482</v>
      </c>
      <c r="BE109" s="22">
        <v>0</v>
      </c>
      <c r="BF109" s="22">
        <v>0</v>
      </c>
      <c r="BG109" s="22">
        <v>0</v>
      </c>
      <c r="BH109" s="22">
        <v>0</v>
      </c>
      <c r="BI109" s="22">
        <v>300.9637717600847</v>
      </c>
      <c r="BJ109" s="22">
        <v>135.040665448624</v>
      </c>
      <c r="BK109" s="22">
        <v>0</v>
      </c>
      <c r="BM109" s="22">
        <v>0</v>
      </c>
      <c r="BN109" s="22">
        <v>0</v>
      </c>
      <c r="BO109" s="22">
        <v>0</v>
      </c>
      <c r="BP109" s="22">
        <v>0</v>
      </c>
      <c r="BQ109" s="22">
        <v>0</v>
      </c>
      <c r="BR109" s="22">
        <v>4.508220127479291</v>
      </c>
      <c r="BS109" s="22">
        <v>-5.248706438600406</v>
      </c>
      <c r="BT109" s="22">
        <v>140.45651972332297</v>
      </c>
      <c r="BU109" s="22">
        <v>0</v>
      </c>
      <c r="BV109" s="22">
        <v>0</v>
      </c>
      <c r="BW109" s="22">
        <v>0</v>
      </c>
    </row>
    <row r="110" spans="1:75" ht="12">
      <c r="A110" s="36" t="s">
        <v>17</v>
      </c>
      <c r="B110" s="36">
        <v>608</v>
      </c>
      <c r="C110" s="36" t="s">
        <v>76</v>
      </c>
      <c r="D110" s="36" t="s">
        <v>76</v>
      </c>
      <c r="E110" s="36">
        <v>1</v>
      </c>
      <c r="F110" s="36">
        <f t="shared" si="8"/>
        <v>6081</v>
      </c>
      <c r="H110" s="22">
        <f t="shared" si="9"/>
        <v>13888.439204087552</v>
      </c>
      <c r="I110" s="22">
        <f t="shared" si="10"/>
        <v>17490.502505179014</v>
      </c>
      <c r="J110" s="22">
        <f t="shared" si="11"/>
        <v>3602.063301091464</v>
      </c>
      <c r="L110" s="22">
        <f t="shared" si="12"/>
        <v>809.0422547472775</v>
      </c>
      <c r="M110" s="22">
        <f t="shared" si="13"/>
        <v>334.20775499112506</v>
      </c>
      <c r="N110" s="22">
        <f t="shared" si="14"/>
        <v>2458.8132913530612</v>
      </c>
      <c r="O110" s="22">
        <f t="shared" si="15"/>
        <v>0</v>
      </c>
      <c r="Q110" s="22">
        <v>11.851048029308258</v>
      </c>
      <c r="R110" s="22">
        <v>498.9247771926164</v>
      </c>
      <c r="S110" s="22">
        <v>1524.570136188708</v>
      </c>
      <c r="T110" s="22">
        <v>814.9470335185364</v>
      </c>
      <c r="U110" s="22">
        <v>479.52822099868325</v>
      </c>
      <c r="V110" s="22">
        <v>842.7150236596873</v>
      </c>
      <c r="W110" s="22">
        <v>1774.6765194851405</v>
      </c>
      <c r="X110" s="22">
        <v>3973.9730126184263</v>
      </c>
      <c r="Y110" s="22">
        <v>644.4809304625911</v>
      </c>
      <c r="Z110" s="22">
        <v>2538.2912257074613</v>
      </c>
      <c r="AA110" s="22">
        <v>784.4812762263952</v>
      </c>
      <c r="AC110" s="22">
        <v>-2.1946195246224836</v>
      </c>
      <c r="AD110" s="22">
        <v>152.9402598807251</v>
      </c>
      <c r="AE110" s="22">
        <v>-428.58714876663777</v>
      </c>
      <c r="AF110" s="22">
        <v>75.15215696097806</v>
      </c>
      <c r="AG110" s="22">
        <v>199.88980088484033</v>
      </c>
      <c r="AH110" s="22">
        <v>491.32099435634933</v>
      </c>
      <c r="AI110" s="22">
        <v>-166.92418949475734</v>
      </c>
      <c r="AJ110" s="22">
        <v>2134.416486491469</v>
      </c>
      <c r="AK110" s="22">
        <v>362.04024660372454</v>
      </c>
      <c r="AL110" s="22">
        <v>742.9983043346849</v>
      </c>
      <c r="AM110" s="22">
        <v>41.011009364709984</v>
      </c>
      <c r="AO110" s="22">
        <v>-2.1946195246224836</v>
      </c>
      <c r="AP110" s="22">
        <v>137.60087475447403</v>
      </c>
      <c r="AQ110" s="22">
        <v>-428.58714876663777</v>
      </c>
      <c r="AR110" s="22">
        <v>44.41067492586344</v>
      </c>
      <c r="AS110" s="22">
        <v>199.88980088484033</v>
      </c>
      <c r="AT110" s="22">
        <v>0</v>
      </c>
      <c r="AU110" s="22">
        <v>0</v>
      </c>
      <c r="AV110" s="22">
        <v>0</v>
      </c>
      <c r="AW110" s="22">
        <v>163.15292458037158</v>
      </c>
      <c r="AX110" s="22">
        <v>653.7587385282785</v>
      </c>
      <c r="AY110" s="22">
        <v>41.011009364709984</v>
      </c>
      <c r="BA110" s="22">
        <v>0</v>
      </c>
      <c r="BB110" s="22">
        <v>15.339385126251063</v>
      </c>
      <c r="BC110" s="22">
        <v>0</v>
      </c>
      <c r="BD110" s="22">
        <v>30.741482035114615</v>
      </c>
      <c r="BE110" s="22">
        <v>0</v>
      </c>
      <c r="BF110" s="22">
        <v>0</v>
      </c>
      <c r="BG110" s="22">
        <v>0</v>
      </c>
      <c r="BH110" s="22">
        <v>0</v>
      </c>
      <c r="BI110" s="22">
        <v>198.887322023353</v>
      </c>
      <c r="BJ110" s="22">
        <v>89.23956580640642</v>
      </c>
      <c r="BK110" s="22">
        <v>0</v>
      </c>
      <c r="BM110" s="22">
        <v>0</v>
      </c>
      <c r="BN110" s="22">
        <v>0</v>
      </c>
      <c r="BO110" s="22">
        <v>0</v>
      </c>
      <c r="BP110" s="22">
        <v>0</v>
      </c>
      <c r="BQ110" s="22">
        <v>0</v>
      </c>
      <c r="BR110" s="22">
        <v>491.32099435634933</v>
      </c>
      <c r="BS110" s="22">
        <v>-166.92418949475734</v>
      </c>
      <c r="BT110" s="22">
        <v>2134.416486491469</v>
      </c>
      <c r="BU110" s="22">
        <v>0</v>
      </c>
      <c r="BV110" s="22">
        <v>0</v>
      </c>
      <c r="BW110" s="22">
        <v>0</v>
      </c>
    </row>
    <row r="111" spans="1:75" ht="12">
      <c r="A111" s="36" t="s">
        <v>17</v>
      </c>
      <c r="B111" s="36">
        <v>609</v>
      </c>
      <c r="C111" s="36" t="s">
        <v>77</v>
      </c>
      <c r="D111" s="36" t="s">
        <v>77</v>
      </c>
      <c r="E111" s="36">
        <v>1</v>
      </c>
      <c r="F111" s="36">
        <f t="shared" si="8"/>
        <v>6091</v>
      </c>
      <c r="H111" s="22">
        <f t="shared" si="9"/>
        <v>5105.482413829475</v>
      </c>
      <c r="I111" s="22">
        <f t="shared" si="10"/>
        <v>6120.0401645333595</v>
      </c>
      <c r="J111" s="22">
        <f t="shared" si="11"/>
        <v>1014.5577507038845</v>
      </c>
      <c r="L111" s="22">
        <f t="shared" si="12"/>
        <v>579.1136632298823</v>
      </c>
      <c r="M111" s="22">
        <f t="shared" si="13"/>
        <v>93.81520103472162</v>
      </c>
      <c r="N111" s="22">
        <f t="shared" si="14"/>
        <v>341.62888643928056</v>
      </c>
      <c r="O111" s="22">
        <f t="shared" si="15"/>
        <v>0</v>
      </c>
      <c r="Q111" s="22">
        <v>378.53641646555195</v>
      </c>
      <c r="R111" s="22">
        <v>273.578403975666</v>
      </c>
      <c r="S111" s="22">
        <v>219.52198790563958</v>
      </c>
      <c r="T111" s="22">
        <v>647.8244886073478</v>
      </c>
      <c r="U111" s="22">
        <v>321.0230768192021</v>
      </c>
      <c r="V111" s="22">
        <v>91.1942798115144</v>
      </c>
      <c r="W111" s="22">
        <v>269.61339970666967</v>
      </c>
      <c r="X111" s="22">
        <v>760.3467041536832</v>
      </c>
      <c r="Y111" s="22">
        <v>549.1493906715145</v>
      </c>
      <c r="Z111" s="22">
        <v>1188.4484929612988</v>
      </c>
      <c r="AA111" s="22">
        <v>406.24577275138716</v>
      </c>
      <c r="AC111" s="22">
        <v>-70.0987295217652</v>
      </c>
      <c r="AD111" s="22">
        <v>79.75741673347174</v>
      </c>
      <c r="AE111" s="22">
        <v>-61.7120200998197</v>
      </c>
      <c r="AF111" s="22">
        <v>43.932721585121456</v>
      </c>
      <c r="AG111" s="22">
        <v>133.8174399229056</v>
      </c>
      <c r="AH111" s="22">
        <v>41.64194607724883</v>
      </c>
      <c r="AI111" s="22">
        <v>-19.861881180845273</v>
      </c>
      <c r="AJ111" s="22">
        <v>319.84882154287703</v>
      </c>
      <c r="AK111" s="22">
        <v>194.84887079495243</v>
      </c>
      <c r="AL111" s="22">
        <v>331.1455015739185</v>
      </c>
      <c r="AM111" s="22">
        <v>21.23766327581906</v>
      </c>
      <c r="AO111" s="22">
        <v>-70.0987295217652</v>
      </c>
      <c r="AP111" s="22">
        <v>75.4515097702821</v>
      </c>
      <c r="AQ111" s="22">
        <v>-61.7120200998197</v>
      </c>
      <c r="AR111" s="22">
        <v>35.303303882632335</v>
      </c>
      <c r="AS111" s="22">
        <v>133.8174399229056</v>
      </c>
      <c r="AT111" s="22">
        <v>0</v>
      </c>
      <c r="AU111" s="22">
        <v>0</v>
      </c>
      <c r="AV111" s="22">
        <v>0</v>
      </c>
      <c r="AW111" s="22">
        <v>139.01936408774344</v>
      </c>
      <c r="AX111" s="22">
        <v>306.09513191208464</v>
      </c>
      <c r="AY111" s="22">
        <v>21.23766327581906</v>
      </c>
      <c r="BA111" s="22">
        <v>0</v>
      </c>
      <c r="BB111" s="22">
        <v>4.3059069631896385</v>
      </c>
      <c r="BC111" s="22">
        <v>0</v>
      </c>
      <c r="BD111" s="22">
        <v>8.629417702489118</v>
      </c>
      <c r="BE111" s="22">
        <v>0</v>
      </c>
      <c r="BF111" s="22">
        <v>0</v>
      </c>
      <c r="BG111" s="22">
        <v>0</v>
      </c>
      <c r="BH111" s="22">
        <v>0</v>
      </c>
      <c r="BI111" s="22">
        <v>55.82950670720899</v>
      </c>
      <c r="BJ111" s="22">
        <v>25.050369661833873</v>
      </c>
      <c r="BK111" s="22">
        <v>0</v>
      </c>
      <c r="BM111" s="22">
        <v>0</v>
      </c>
      <c r="BN111" s="22">
        <v>0</v>
      </c>
      <c r="BO111" s="22">
        <v>0</v>
      </c>
      <c r="BP111" s="22">
        <v>0</v>
      </c>
      <c r="BQ111" s="22">
        <v>0</v>
      </c>
      <c r="BR111" s="22">
        <v>41.64194607724883</v>
      </c>
      <c r="BS111" s="22">
        <v>-19.861881180845273</v>
      </c>
      <c r="BT111" s="22">
        <v>319.84882154287703</v>
      </c>
      <c r="BU111" s="22">
        <v>0</v>
      </c>
      <c r="BV111" s="22">
        <v>0</v>
      </c>
      <c r="BW111" s="22">
        <v>0</v>
      </c>
    </row>
    <row r="112" spans="1:75" ht="12">
      <c r="A112" s="36" t="s">
        <v>17</v>
      </c>
      <c r="B112" s="36">
        <v>610</v>
      </c>
      <c r="C112" s="36" t="s">
        <v>78</v>
      </c>
      <c r="D112" s="36" t="s">
        <v>78</v>
      </c>
      <c r="E112" s="36">
        <v>1</v>
      </c>
      <c r="F112" s="36">
        <f t="shared" si="8"/>
        <v>6101</v>
      </c>
      <c r="H112" s="22">
        <f t="shared" si="9"/>
        <v>2185.014909972704</v>
      </c>
      <c r="I112" s="22">
        <f t="shared" si="10"/>
        <v>2619.730138510449</v>
      </c>
      <c r="J112" s="22">
        <f t="shared" si="11"/>
        <v>434.7152285377448</v>
      </c>
      <c r="L112" s="22">
        <f t="shared" si="12"/>
        <v>169.93759456296647</v>
      </c>
      <c r="M112" s="22">
        <f t="shared" si="13"/>
        <v>114.61539627400282</v>
      </c>
      <c r="N112" s="22">
        <f t="shared" si="14"/>
        <v>150.1622377007755</v>
      </c>
      <c r="O112" s="22">
        <f t="shared" si="15"/>
        <v>0</v>
      </c>
      <c r="Q112" s="22">
        <v>12.548168501620507</v>
      </c>
      <c r="R112" s="22">
        <v>60.88305522001815</v>
      </c>
      <c r="S112" s="22">
        <v>169.17290811076813</v>
      </c>
      <c r="T112" s="22">
        <v>73.67768108987865</v>
      </c>
      <c r="U112" s="22">
        <v>32.102307681920216</v>
      </c>
      <c r="V112" s="22">
        <v>20.302376162417428</v>
      </c>
      <c r="W112" s="22">
        <v>173.69783627119958</v>
      </c>
      <c r="X112" s="22">
        <v>609.6371487849207</v>
      </c>
      <c r="Y112" s="22">
        <v>420.0545972044315</v>
      </c>
      <c r="Z112" s="22">
        <v>230.17019423864662</v>
      </c>
      <c r="AA112" s="22">
        <v>382.7686367068826</v>
      </c>
      <c r="AC112" s="22">
        <v>-2.3237147907767475</v>
      </c>
      <c r="AD112" s="22">
        <v>22.051821138256912</v>
      </c>
      <c r="AE112" s="22">
        <v>-47.557887049402346</v>
      </c>
      <c r="AF112" s="22">
        <v>14.557762736450295</v>
      </c>
      <c r="AG112" s="22">
        <v>13.381743992290565</v>
      </c>
      <c r="AH112" s="22">
        <v>11.002042136900409</v>
      </c>
      <c r="AI112" s="22">
        <v>-15.185752927300555</v>
      </c>
      <c r="AJ112" s="22">
        <v>154.34594849117565</v>
      </c>
      <c r="AK112" s="22">
        <v>174.5462216786101</v>
      </c>
      <c r="AL112" s="22">
        <v>89.88671449754902</v>
      </c>
      <c r="AM112" s="22">
        <v>20.010328633991506</v>
      </c>
      <c r="AO112" s="22">
        <v>-2.3237147907767475</v>
      </c>
      <c r="AP112" s="22">
        <v>16.79123194309746</v>
      </c>
      <c r="AQ112" s="22">
        <v>-47.557887049402346</v>
      </c>
      <c r="AR112" s="22">
        <v>4.015077556693274</v>
      </c>
      <c r="AS112" s="22">
        <v>13.381743992290565</v>
      </c>
      <c r="AT112" s="22">
        <v>0</v>
      </c>
      <c r="AU112" s="22">
        <v>0</v>
      </c>
      <c r="AV112" s="22">
        <v>0</v>
      </c>
      <c r="AW112" s="22">
        <v>106.3385009206428</v>
      </c>
      <c r="AX112" s="22">
        <v>59.282313356429974</v>
      </c>
      <c r="AY112" s="22">
        <v>20.010328633991506</v>
      </c>
      <c r="BA112" s="22">
        <v>0</v>
      </c>
      <c r="BB112" s="22">
        <v>5.260589195159453</v>
      </c>
      <c r="BC112" s="22">
        <v>0</v>
      </c>
      <c r="BD112" s="22">
        <v>10.54268517975702</v>
      </c>
      <c r="BE112" s="22">
        <v>0</v>
      </c>
      <c r="BF112" s="22">
        <v>0</v>
      </c>
      <c r="BG112" s="22">
        <v>0</v>
      </c>
      <c r="BH112" s="22">
        <v>0</v>
      </c>
      <c r="BI112" s="22">
        <v>68.2077207579673</v>
      </c>
      <c r="BJ112" s="22">
        <v>30.604401141119048</v>
      </c>
      <c r="BK112" s="22">
        <v>0</v>
      </c>
      <c r="BM112" s="22">
        <v>0</v>
      </c>
      <c r="BN112" s="22">
        <v>0</v>
      </c>
      <c r="BO112" s="22">
        <v>0</v>
      </c>
      <c r="BP112" s="22">
        <v>0</v>
      </c>
      <c r="BQ112" s="22">
        <v>0</v>
      </c>
      <c r="BR112" s="22">
        <v>11.002042136900409</v>
      </c>
      <c r="BS112" s="22">
        <v>-15.185752927300555</v>
      </c>
      <c r="BT112" s="22">
        <v>154.34594849117565</v>
      </c>
      <c r="BU112" s="22">
        <v>0</v>
      </c>
      <c r="BV112" s="22">
        <v>0</v>
      </c>
      <c r="BW112" s="22">
        <v>0</v>
      </c>
    </row>
    <row r="113" spans="1:75" ht="12">
      <c r="A113" s="36" t="s">
        <v>17</v>
      </c>
      <c r="B113" s="36">
        <v>611</v>
      </c>
      <c r="C113" s="36" t="s">
        <v>79</v>
      </c>
      <c r="D113" s="36" t="s">
        <v>79</v>
      </c>
      <c r="E113" s="36">
        <v>1</v>
      </c>
      <c r="F113" s="36">
        <f t="shared" si="8"/>
        <v>6111</v>
      </c>
      <c r="H113" s="22">
        <f t="shared" si="9"/>
        <v>28990.438759574256</v>
      </c>
      <c r="I113" s="22">
        <f t="shared" si="10"/>
        <v>35109.81871390699</v>
      </c>
      <c r="J113" s="22">
        <f t="shared" si="11"/>
        <v>6119.379954332733</v>
      </c>
      <c r="L113" s="22">
        <f t="shared" si="12"/>
        <v>451.0048728936096</v>
      </c>
      <c r="M113" s="22">
        <f t="shared" si="13"/>
        <v>780.951216944627</v>
      </c>
      <c r="N113" s="22">
        <f t="shared" si="14"/>
        <v>4887.423864494496</v>
      </c>
      <c r="O113" s="22">
        <f t="shared" si="15"/>
        <v>0</v>
      </c>
      <c r="Q113" s="22">
        <v>150.5780220194461</v>
      </c>
      <c r="R113" s="22">
        <v>895.8506696659816</v>
      </c>
      <c r="S113" s="22">
        <v>6113.049608161321</v>
      </c>
      <c r="T113" s="22">
        <v>2133.9572266885593</v>
      </c>
      <c r="U113" s="22">
        <v>549.7520190528837</v>
      </c>
      <c r="V113" s="22">
        <v>584.1093469679117</v>
      </c>
      <c r="W113" s="22">
        <v>1938.8305185985807</v>
      </c>
      <c r="X113" s="22">
        <v>8350.215891070755</v>
      </c>
      <c r="Y113" s="22">
        <v>2289.9430287314876</v>
      </c>
      <c r="Z113" s="22">
        <v>3469.9761553746553</v>
      </c>
      <c r="AA113" s="22">
        <v>2514.1762732426746</v>
      </c>
      <c r="AC113" s="22">
        <v>-27.88457748932097</v>
      </c>
      <c r="AD113" s="22">
        <v>282.91489068604443</v>
      </c>
      <c r="AE113" s="22">
        <v>-1718.5004740946717</v>
      </c>
      <c r="AF113" s="22">
        <v>188.1247089389897</v>
      </c>
      <c r="AG113" s="22">
        <v>229.1623658679759</v>
      </c>
      <c r="AH113" s="22">
        <v>353.33596205215224</v>
      </c>
      <c r="AI113" s="22">
        <v>-189.21214981147554</v>
      </c>
      <c r="AJ113" s="22">
        <v>4723.30005225382</v>
      </c>
      <c r="AK113" s="22">
        <v>1044.4529742425611</v>
      </c>
      <c r="AL113" s="22">
        <v>1102.2504239170808</v>
      </c>
      <c r="AM113" s="22">
        <v>131.43577776957744</v>
      </c>
      <c r="AO113" s="22">
        <v>-27.88457748932097</v>
      </c>
      <c r="AP113" s="22">
        <v>247.070984305577</v>
      </c>
      <c r="AQ113" s="22">
        <v>-1718.5004740946717</v>
      </c>
      <c r="AR113" s="22">
        <v>116.29035606276254</v>
      </c>
      <c r="AS113" s="22">
        <v>229.1623658679759</v>
      </c>
      <c r="AT113" s="22">
        <v>0</v>
      </c>
      <c r="AU113" s="22">
        <v>0</v>
      </c>
      <c r="AV113" s="22">
        <v>0</v>
      </c>
      <c r="AW113" s="22">
        <v>579.708234333339</v>
      </c>
      <c r="AX113" s="22">
        <v>893.7222061383703</v>
      </c>
      <c r="AY113" s="22">
        <v>131.43577776957744</v>
      </c>
      <c r="BA113" s="22">
        <v>0</v>
      </c>
      <c r="BB113" s="22">
        <v>35.843906380467416</v>
      </c>
      <c r="BC113" s="22">
        <v>0</v>
      </c>
      <c r="BD113" s="22">
        <v>71.83435287622716</v>
      </c>
      <c r="BE113" s="22">
        <v>0</v>
      </c>
      <c r="BF113" s="22">
        <v>0</v>
      </c>
      <c r="BG113" s="22">
        <v>0</v>
      </c>
      <c r="BH113" s="22">
        <v>0</v>
      </c>
      <c r="BI113" s="22">
        <v>464.74473990922206</v>
      </c>
      <c r="BJ113" s="22">
        <v>208.5282177787104</v>
      </c>
      <c r="BK113" s="22">
        <v>0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353.33596205215224</v>
      </c>
      <c r="BS113" s="22">
        <v>-189.21214981147554</v>
      </c>
      <c r="BT113" s="22">
        <v>4723.30005225382</v>
      </c>
      <c r="BU113" s="22">
        <v>0</v>
      </c>
      <c r="BV113" s="22">
        <v>0</v>
      </c>
      <c r="BW113" s="22">
        <v>0</v>
      </c>
    </row>
    <row r="114" spans="1:75" ht="12">
      <c r="A114" s="36" t="s">
        <v>17</v>
      </c>
      <c r="B114" s="36">
        <v>612</v>
      </c>
      <c r="C114" s="36" t="s">
        <v>80</v>
      </c>
      <c r="D114" s="36" t="s">
        <v>80</v>
      </c>
      <c r="E114" s="36">
        <v>1</v>
      </c>
      <c r="F114" s="36">
        <f t="shared" si="8"/>
        <v>6121</v>
      </c>
      <c r="H114" s="22">
        <f t="shared" si="9"/>
        <v>6952.9095969769105</v>
      </c>
      <c r="I114" s="22">
        <f t="shared" si="10"/>
        <v>9410.910266716164</v>
      </c>
      <c r="J114" s="22">
        <f t="shared" si="11"/>
        <v>2458.0006697392537</v>
      </c>
      <c r="L114" s="22">
        <f t="shared" si="12"/>
        <v>955.9390225355611</v>
      </c>
      <c r="M114" s="22">
        <f t="shared" si="13"/>
        <v>1104.1591267398717</v>
      </c>
      <c r="N114" s="22">
        <f t="shared" si="14"/>
        <v>397.90252046382096</v>
      </c>
      <c r="O114" s="22">
        <f t="shared" si="15"/>
        <v>0</v>
      </c>
      <c r="Q114" s="22">
        <v>20.21649369705526</v>
      </c>
      <c r="R114" s="22">
        <v>213.48603778447938</v>
      </c>
      <c r="S114" s="22">
        <v>377.9537589935017</v>
      </c>
      <c r="T114" s="22">
        <v>898.5083059741298</v>
      </c>
      <c r="U114" s="22">
        <v>343.0934133505225</v>
      </c>
      <c r="V114" s="22">
        <v>54.91626339014552</v>
      </c>
      <c r="W114" s="22">
        <v>282.9747717275312</v>
      </c>
      <c r="X114" s="22">
        <v>898.5915594543533</v>
      </c>
      <c r="Y114" s="22">
        <v>1248.2473491394103</v>
      </c>
      <c r="Z114" s="22">
        <v>1765.2494976469907</v>
      </c>
      <c r="AA114" s="22">
        <v>849.6721458187901</v>
      </c>
      <c r="AC114" s="22">
        <v>-3.743762718473648</v>
      </c>
      <c r="AD114" s="22">
        <v>109.55676909886878</v>
      </c>
      <c r="AE114" s="22">
        <v>-106.250358765133</v>
      </c>
      <c r="AF114" s="22">
        <v>150.52839494896136</v>
      </c>
      <c r="AG114" s="22">
        <v>143.01738891760547</v>
      </c>
      <c r="AH114" s="22">
        <v>26.104329698862227</v>
      </c>
      <c r="AI114" s="22">
        <v>-21.700751419275015</v>
      </c>
      <c r="AJ114" s="22">
        <v>393.4989421842337</v>
      </c>
      <c r="AK114" s="22">
        <v>973.0848523098437</v>
      </c>
      <c r="AL114" s="22">
        <v>749.4858163807306</v>
      </c>
      <c r="AM114" s="22">
        <v>44.419049103029664</v>
      </c>
      <c r="AO114" s="22">
        <v>-3.743762718473648</v>
      </c>
      <c r="AP114" s="22">
        <v>58.87834577449763</v>
      </c>
      <c r="AQ114" s="22">
        <v>-106.250358765133</v>
      </c>
      <c r="AR114" s="22">
        <v>48.964360447478946</v>
      </c>
      <c r="AS114" s="22">
        <v>143.01738891760547</v>
      </c>
      <c r="AT114" s="22">
        <v>0</v>
      </c>
      <c r="AU114" s="22">
        <v>0</v>
      </c>
      <c r="AV114" s="22">
        <v>0</v>
      </c>
      <c r="AW114" s="22">
        <v>315.99880770035</v>
      </c>
      <c r="AX114" s="22">
        <v>454.65519207620594</v>
      </c>
      <c r="AY114" s="22">
        <v>44.419049103029664</v>
      </c>
      <c r="BA114" s="22">
        <v>0</v>
      </c>
      <c r="BB114" s="22">
        <v>50.67842332437115</v>
      </c>
      <c r="BC114" s="22">
        <v>0</v>
      </c>
      <c r="BD114" s="22">
        <v>101.56403450148241</v>
      </c>
      <c r="BE114" s="22">
        <v>0</v>
      </c>
      <c r="BF114" s="22">
        <v>0</v>
      </c>
      <c r="BG114" s="22">
        <v>0</v>
      </c>
      <c r="BH114" s="22">
        <v>0</v>
      </c>
      <c r="BI114" s="22">
        <v>657.0860446094936</v>
      </c>
      <c r="BJ114" s="22">
        <v>294.8306243045247</v>
      </c>
      <c r="BK114" s="22">
        <v>0</v>
      </c>
      <c r="BM114" s="22">
        <v>0</v>
      </c>
      <c r="BN114" s="22">
        <v>0</v>
      </c>
      <c r="BO114" s="22">
        <v>0</v>
      </c>
      <c r="BP114" s="22">
        <v>0</v>
      </c>
      <c r="BQ114" s="22">
        <v>0</v>
      </c>
      <c r="BR114" s="22">
        <v>26.104329698862227</v>
      </c>
      <c r="BS114" s="22">
        <v>-21.700751419275015</v>
      </c>
      <c r="BT114" s="22">
        <v>393.4989421842337</v>
      </c>
      <c r="BU114" s="22">
        <v>0</v>
      </c>
      <c r="BV114" s="22">
        <v>0</v>
      </c>
      <c r="BW114" s="22">
        <v>0</v>
      </c>
    </row>
    <row r="115" spans="1:75" ht="12">
      <c r="A115" s="36" t="s">
        <v>17</v>
      </c>
      <c r="B115" s="36">
        <v>613</v>
      </c>
      <c r="C115" s="36" t="s">
        <v>81</v>
      </c>
      <c r="D115" s="36" t="s">
        <v>81</v>
      </c>
      <c r="E115" s="36">
        <v>1</v>
      </c>
      <c r="F115" s="36">
        <f t="shared" si="8"/>
        <v>6131</v>
      </c>
      <c r="H115" s="22">
        <f t="shared" si="9"/>
        <v>5923.096157696048</v>
      </c>
      <c r="I115" s="22">
        <f t="shared" si="10"/>
        <v>7170.66111330632</v>
      </c>
      <c r="J115" s="22">
        <f t="shared" si="11"/>
        <v>1247.564955610272</v>
      </c>
      <c r="L115" s="22">
        <f t="shared" si="12"/>
        <v>765.4997013531267</v>
      </c>
      <c r="M115" s="22">
        <f t="shared" si="13"/>
        <v>243.3945333951247</v>
      </c>
      <c r="N115" s="22">
        <f t="shared" si="14"/>
        <v>238.67072086202043</v>
      </c>
      <c r="O115" s="22">
        <f t="shared" si="15"/>
        <v>0</v>
      </c>
      <c r="Q115" s="22">
        <v>54.375396840355535</v>
      </c>
      <c r="R115" s="22">
        <v>438.0417219725983</v>
      </c>
      <c r="S115" s="22">
        <v>264.5004991890582</v>
      </c>
      <c r="T115" s="22">
        <v>690.0543789881319</v>
      </c>
      <c r="U115" s="22">
        <v>236.7545191541615</v>
      </c>
      <c r="V115" s="22">
        <v>62.57125768089309</v>
      </c>
      <c r="W115" s="22">
        <v>195.6486617340435</v>
      </c>
      <c r="X115" s="22">
        <v>1019.8390964803507</v>
      </c>
      <c r="Y115" s="22">
        <v>878.8376324489882</v>
      </c>
      <c r="Z115" s="22">
        <v>1273.7306764839857</v>
      </c>
      <c r="AA115" s="22">
        <v>808.7423167234809</v>
      </c>
      <c r="AC115" s="22">
        <v>-10.06943076003257</v>
      </c>
      <c r="AD115" s="22">
        <v>131.98090508645794</v>
      </c>
      <c r="AE115" s="22">
        <v>-74.35637895819256</v>
      </c>
      <c r="AF115" s="22">
        <v>59.99282468108799</v>
      </c>
      <c r="AG115" s="22">
        <v>98.69036194314288</v>
      </c>
      <c r="AH115" s="22">
        <v>28.282015821406514</v>
      </c>
      <c r="AI115" s="22">
        <v>-14.266841795362012</v>
      </c>
      <c r="AJ115" s="22">
        <v>224.65554683597594</v>
      </c>
      <c r="AK115" s="22">
        <v>367.3255566497373</v>
      </c>
      <c r="AL115" s="22">
        <v>393.0510712452591</v>
      </c>
      <c r="AM115" s="22">
        <v>42.279324860791306</v>
      </c>
      <c r="AO115" s="22">
        <v>-10.06943076003257</v>
      </c>
      <c r="AP115" s="22">
        <v>120.80964281137658</v>
      </c>
      <c r="AQ115" s="22">
        <v>-74.35637895819256</v>
      </c>
      <c r="AR115" s="22">
        <v>37.604628823663845</v>
      </c>
      <c r="AS115" s="22">
        <v>98.69036194314288</v>
      </c>
      <c r="AT115" s="22">
        <v>0</v>
      </c>
      <c r="AU115" s="22">
        <v>0</v>
      </c>
      <c r="AV115" s="22">
        <v>0</v>
      </c>
      <c r="AW115" s="22">
        <v>222.48126079141588</v>
      </c>
      <c r="AX115" s="22">
        <v>328.0602918409613</v>
      </c>
      <c r="AY115" s="22">
        <v>42.279324860791306</v>
      </c>
      <c r="BA115" s="22">
        <v>0</v>
      </c>
      <c r="BB115" s="22">
        <v>11.171262275081371</v>
      </c>
      <c r="BC115" s="22">
        <v>0</v>
      </c>
      <c r="BD115" s="22">
        <v>22.388195857424144</v>
      </c>
      <c r="BE115" s="22">
        <v>0</v>
      </c>
      <c r="BF115" s="22">
        <v>0</v>
      </c>
      <c r="BG115" s="22">
        <v>0</v>
      </c>
      <c r="BH115" s="22">
        <v>0</v>
      </c>
      <c r="BI115" s="22">
        <v>144.8442958583214</v>
      </c>
      <c r="BJ115" s="22">
        <v>64.9907794042978</v>
      </c>
      <c r="BK115" s="22">
        <v>0</v>
      </c>
      <c r="BM115" s="22">
        <v>0</v>
      </c>
      <c r="BN115" s="22">
        <v>0</v>
      </c>
      <c r="BO115" s="22">
        <v>0</v>
      </c>
      <c r="BP115" s="22">
        <v>0</v>
      </c>
      <c r="BQ115" s="22">
        <v>0</v>
      </c>
      <c r="BR115" s="22">
        <v>28.282015821406514</v>
      </c>
      <c r="BS115" s="22">
        <v>-14.266841795362012</v>
      </c>
      <c r="BT115" s="22">
        <v>224.65554683597594</v>
      </c>
      <c r="BU115" s="22">
        <v>0</v>
      </c>
      <c r="BV115" s="22">
        <v>0</v>
      </c>
      <c r="BW115" s="22">
        <v>0</v>
      </c>
    </row>
    <row r="116" spans="1:75" ht="12">
      <c r="A116" s="36" t="s">
        <v>17</v>
      </c>
      <c r="B116" s="36">
        <v>614</v>
      </c>
      <c r="C116" s="36" t="s">
        <v>82</v>
      </c>
      <c r="D116" s="36" t="s">
        <v>82</v>
      </c>
      <c r="E116" s="36">
        <v>1</v>
      </c>
      <c r="F116" s="36">
        <f t="shared" si="8"/>
        <v>6141</v>
      </c>
      <c r="H116" s="22">
        <f t="shared" si="9"/>
        <v>1507.2386730141106</v>
      </c>
      <c r="I116" s="22">
        <f t="shared" si="10"/>
        <v>1779.7360172622855</v>
      </c>
      <c r="J116" s="22">
        <f t="shared" si="11"/>
        <v>272.49734424817484</v>
      </c>
      <c r="L116" s="22">
        <f t="shared" si="12"/>
        <v>137.6970141949484</v>
      </c>
      <c r="M116" s="22">
        <f t="shared" si="13"/>
        <v>55.86273112063735</v>
      </c>
      <c r="N116" s="22">
        <f t="shared" si="14"/>
        <v>78.93759893258908</v>
      </c>
      <c r="O116" s="22">
        <f t="shared" si="15"/>
        <v>0</v>
      </c>
      <c r="Q116" s="22">
        <v>34.85602361561252</v>
      </c>
      <c r="R116" s="22">
        <v>83.81303705612888</v>
      </c>
      <c r="S116" s="22">
        <v>77.87324341606784</v>
      </c>
      <c r="T116" s="22">
        <v>49.417956828577125</v>
      </c>
      <c r="U116" s="22">
        <v>22.070336531320148</v>
      </c>
      <c r="V116" s="22">
        <v>37.27649393755331</v>
      </c>
      <c r="W116" s="22">
        <v>205.19249889180168</v>
      </c>
      <c r="X116" s="22">
        <v>369.40838383621536</v>
      </c>
      <c r="Y116" s="22">
        <v>264.1478081711082</v>
      </c>
      <c r="Z116" s="22">
        <v>220.08305425209227</v>
      </c>
      <c r="AA116" s="22">
        <v>143.0998364776333</v>
      </c>
      <c r="AC116" s="22">
        <v>-6.454763307713186</v>
      </c>
      <c r="AD116" s="22">
        <v>25.67917627295037</v>
      </c>
      <c r="AE116" s="22">
        <v>-21.891725784645516</v>
      </c>
      <c r="AF116" s="22">
        <v>7.831469796779744</v>
      </c>
      <c r="AG116" s="22">
        <v>9.199948994699762</v>
      </c>
      <c r="AH116" s="22">
        <v>16.11648130644397</v>
      </c>
      <c r="AI116" s="22">
        <v>-14.31238923802274</v>
      </c>
      <c r="AJ116" s="22">
        <v>77.13350686416786</v>
      </c>
      <c r="AK116" s="22">
        <v>100.11403313155276</v>
      </c>
      <c r="AL116" s="22">
        <v>71.6006517115525</v>
      </c>
      <c r="AM116" s="22">
        <v>7.480954500409305</v>
      </c>
      <c r="AO116" s="22">
        <v>-6.454763307713186</v>
      </c>
      <c r="AP116" s="22">
        <v>23.115202415173126</v>
      </c>
      <c r="AQ116" s="22">
        <v>-21.891725784645516</v>
      </c>
      <c r="AR116" s="22">
        <v>2.6930398246113416</v>
      </c>
      <c r="AS116" s="22">
        <v>9.199948994699762</v>
      </c>
      <c r="AT116" s="22">
        <v>0</v>
      </c>
      <c r="AU116" s="22">
        <v>0</v>
      </c>
      <c r="AV116" s="22">
        <v>0</v>
      </c>
      <c r="AW116" s="22">
        <v>66.8700738649905</v>
      </c>
      <c r="AX116" s="22">
        <v>56.684283687423054</v>
      </c>
      <c r="AY116" s="22">
        <v>7.480954500409305</v>
      </c>
      <c r="BA116" s="22">
        <v>0</v>
      </c>
      <c r="BB116" s="22">
        <v>2.5639738577772437</v>
      </c>
      <c r="BC116" s="22">
        <v>0</v>
      </c>
      <c r="BD116" s="22">
        <v>5.138429972168402</v>
      </c>
      <c r="BE116" s="22">
        <v>0</v>
      </c>
      <c r="BF116" s="22">
        <v>0</v>
      </c>
      <c r="BG116" s="22">
        <v>0</v>
      </c>
      <c r="BH116" s="22">
        <v>0</v>
      </c>
      <c r="BI116" s="22">
        <v>33.243959266562264</v>
      </c>
      <c r="BJ116" s="22">
        <v>14.91636802412944</v>
      </c>
      <c r="BK116" s="22">
        <v>0</v>
      </c>
      <c r="BM116" s="22">
        <v>0</v>
      </c>
      <c r="BN116" s="22">
        <v>0</v>
      </c>
      <c r="BO116" s="22">
        <v>0</v>
      </c>
      <c r="BP116" s="22">
        <v>0</v>
      </c>
      <c r="BQ116" s="22">
        <v>0</v>
      </c>
      <c r="BR116" s="22">
        <v>16.11648130644397</v>
      </c>
      <c r="BS116" s="22">
        <v>-14.31238923802274</v>
      </c>
      <c r="BT116" s="22">
        <v>77.13350686416786</v>
      </c>
      <c r="BU116" s="22">
        <v>0</v>
      </c>
      <c r="BV116" s="22">
        <v>0</v>
      </c>
      <c r="BW116" s="22">
        <v>0</v>
      </c>
    </row>
    <row r="117" spans="1:75" ht="12">
      <c r="A117" s="36" t="s">
        <v>17</v>
      </c>
      <c r="B117" s="36">
        <v>615</v>
      </c>
      <c r="C117" s="36" t="s">
        <v>83</v>
      </c>
      <c r="D117" s="36" t="s">
        <v>83</v>
      </c>
      <c r="E117" s="36">
        <v>1</v>
      </c>
      <c r="F117" s="36">
        <f t="shared" si="8"/>
        <v>6151</v>
      </c>
      <c r="H117" s="22">
        <f t="shared" si="9"/>
        <v>58338.300103951806</v>
      </c>
      <c r="I117" s="22">
        <f t="shared" si="10"/>
        <v>77830.84317664156</v>
      </c>
      <c r="J117" s="22">
        <f t="shared" si="11"/>
        <v>19492.543072689754</v>
      </c>
      <c r="L117" s="22">
        <f t="shared" si="12"/>
        <v>3653.6853092457804</v>
      </c>
      <c r="M117" s="22">
        <f t="shared" si="13"/>
        <v>3213.320124881415</v>
      </c>
      <c r="N117" s="22">
        <f t="shared" si="14"/>
        <v>12625.53763856256</v>
      </c>
      <c r="O117" s="22">
        <f t="shared" si="15"/>
        <v>0</v>
      </c>
      <c r="Q117" s="22">
        <v>85.74581809440677</v>
      </c>
      <c r="R117" s="22">
        <v>3165.918871440944</v>
      </c>
      <c r="S117" s="22">
        <v>5942.534057922681</v>
      </c>
      <c r="T117" s="22">
        <v>5179.001875634879</v>
      </c>
      <c r="U117" s="22">
        <v>1185.7789900009288</v>
      </c>
      <c r="V117" s="22">
        <v>10583.86167155531</v>
      </c>
      <c r="W117" s="22">
        <v>2602.6043929206594</v>
      </c>
      <c r="X117" s="22">
        <v>7077.683329573604</v>
      </c>
      <c r="Y117" s="22">
        <v>7020.770690863659</v>
      </c>
      <c r="Z117" s="22">
        <v>5373.694574655239</v>
      </c>
      <c r="AA117" s="22">
        <v>10120.705831289495</v>
      </c>
      <c r="AC117" s="22">
        <v>-15.878717736974435</v>
      </c>
      <c r="AD117" s="22">
        <v>1020.6282357598685</v>
      </c>
      <c r="AE117" s="22">
        <v>-1670.5651434972558</v>
      </c>
      <c r="AF117" s="22">
        <v>577.8018804392955</v>
      </c>
      <c r="AG117" s="22">
        <v>494.28816871523304</v>
      </c>
      <c r="AH117" s="22">
        <v>7879.1550916927545</v>
      </c>
      <c r="AI117" s="22">
        <v>-312.5785266608494</v>
      </c>
      <c r="AJ117" s="22">
        <v>5058.961073530654</v>
      </c>
      <c r="AK117" s="22">
        <v>3689.585739797356</v>
      </c>
      <c r="AL117" s="22">
        <v>2242.056337359816</v>
      </c>
      <c r="AM117" s="22">
        <v>529.0889332898562</v>
      </c>
      <c r="AO117" s="22">
        <v>-15.878717736974435</v>
      </c>
      <c r="AP117" s="22">
        <v>873.144061041068</v>
      </c>
      <c r="AQ117" s="22">
        <v>-1670.5651434972558</v>
      </c>
      <c r="AR117" s="22">
        <v>282.2305736192684</v>
      </c>
      <c r="AS117" s="22">
        <v>494.28816871523304</v>
      </c>
      <c r="AT117" s="22">
        <v>0</v>
      </c>
      <c r="AU117" s="22">
        <v>0</v>
      </c>
      <c r="AV117" s="22">
        <v>0</v>
      </c>
      <c r="AW117" s="22">
        <v>1777.3361737800092</v>
      </c>
      <c r="AX117" s="22">
        <v>1384.041260034576</v>
      </c>
      <c r="AY117" s="22">
        <v>529.0889332898562</v>
      </c>
      <c r="BA117" s="22">
        <v>0</v>
      </c>
      <c r="BB117" s="22">
        <v>147.48417471880055</v>
      </c>
      <c r="BC117" s="22">
        <v>0</v>
      </c>
      <c r="BD117" s="22">
        <v>295.571306820027</v>
      </c>
      <c r="BE117" s="22">
        <v>0</v>
      </c>
      <c r="BF117" s="22">
        <v>0</v>
      </c>
      <c r="BG117" s="22">
        <v>0</v>
      </c>
      <c r="BH117" s="22">
        <v>0</v>
      </c>
      <c r="BI117" s="22">
        <v>1912.2495660173468</v>
      </c>
      <c r="BJ117" s="22">
        <v>858.0150773252401</v>
      </c>
      <c r="BK117" s="22">
        <v>0</v>
      </c>
      <c r="BM117" s="22">
        <v>0</v>
      </c>
      <c r="BN117" s="22">
        <v>0</v>
      </c>
      <c r="BO117" s="22">
        <v>0</v>
      </c>
      <c r="BP117" s="22">
        <v>0</v>
      </c>
      <c r="BQ117" s="22">
        <v>0</v>
      </c>
      <c r="BR117" s="22">
        <v>7879.1550916927545</v>
      </c>
      <c r="BS117" s="22">
        <v>-312.5785266608494</v>
      </c>
      <c r="BT117" s="22">
        <v>5058.961073530654</v>
      </c>
      <c r="BU117" s="22">
        <v>0</v>
      </c>
      <c r="BV117" s="22">
        <v>0</v>
      </c>
      <c r="BW117" s="22">
        <v>0</v>
      </c>
    </row>
    <row r="118" spans="1:75" ht="12">
      <c r="A118" s="36" t="s">
        <v>17</v>
      </c>
      <c r="B118" s="36">
        <v>616</v>
      </c>
      <c r="C118" s="36" t="s">
        <v>84</v>
      </c>
      <c r="D118" s="36" t="s">
        <v>84</v>
      </c>
      <c r="E118" s="36">
        <v>1</v>
      </c>
      <c r="F118" s="36">
        <f t="shared" si="8"/>
        <v>6161</v>
      </c>
      <c r="H118" s="22">
        <f t="shared" si="9"/>
        <v>12930.00253266953</v>
      </c>
      <c r="I118" s="22">
        <f t="shared" si="10"/>
        <v>17248.038966027838</v>
      </c>
      <c r="J118" s="22">
        <f t="shared" si="11"/>
        <v>4318.036433358307</v>
      </c>
      <c r="L118" s="22">
        <f t="shared" si="12"/>
        <v>1598.8516911771237</v>
      </c>
      <c r="M118" s="22">
        <f t="shared" si="13"/>
        <v>1615.7574837826246</v>
      </c>
      <c r="N118" s="22">
        <f t="shared" si="14"/>
        <v>1103.4272583985583</v>
      </c>
      <c r="O118" s="22">
        <f t="shared" si="15"/>
        <v>0</v>
      </c>
      <c r="Q118" s="22">
        <v>54.375396840355535</v>
      </c>
      <c r="R118" s="22">
        <v>264.88082465852074</v>
      </c>
      <c r="S118" s="22">
        <v>567.2662990222186</v>
      </c>
      <c r="T118" s="22">
        <v>2593.993479347315</v>
      </c>
      <c r="U118" s="22">
        <v>916.9221631648464</v>
      </c>
      <c r="V118" s="22">
        <v>394.3986188928633</v>
      </c>
      <c r="W118" s="22">
        <v>511.5496716558406</v>
      </c>
      <c r="X118" s="22">
        <v>1921.830119589638</v>
      </c>
      <c r="Y118" s="22">
        <v>1687.1696469274923</v>
      </c>
      <c r="Z118" s="22">
        <v>2604.316141983092</v>
      </c>
      <c r="AA118" s="22">
        <v>1413.3001705873482</v>
      </c>
      <c r="AC118" s="22">
        <v>-10.06943076003257</v>
      </c>
      <c r="AD118" s="22">
        <v>147.21240091065698</v>
      </c>
      <c r="AE118" s="22">
        <v>-159.46989903470234</v>
      </c>
      <c r="AF118" s="22">
        <v>289.98257149315526</v>
      </c>
      <c r="AG118" s="22">
        <v>382.21606277979936</v>
      </c>
      <c r="AH118" s="22">
        <v>208.9925114866455</v>
      </c>
      <c r="AI118" s="22">
        <v>-43.731929270322574</v>
      </c>
      <c r="AJ118" s="22">
        <v>938.1666761822354</v>
      </c>
      <c r="AK118" s="22">
        <v>1388.6524087308921</v>
      </c>
      <c r="AL118" s="22">
        <v>1102.20073971263</v>
      </c>
      <c r="AM118" s="22">
        <v>73.88432112734951</v>
      </c>
      <c r="AO118" s="22">
        <v>-10.06943076003257</v>
      </c>
      <c r="AP118" s="22">
        <v>73.05276234983965</v>
      </c>
      <c r="AQ118" s="22">
        <v>-159.46989903470234</v>
      </c>
      <c r="AR118" s="22">
        <v>141.36010861187185</v>
      </c>
      <c r="AS118" s="22">
        <v>382.21606277979936</v>
      </c>
      <c r="AT118" s="22">
        <v>0</v>
      </c>
      <c r="AU118" s="22">
        <v>0</v>
      </c>
      <c r="AV118" s="22">
        <v>0</v>
      </c>
      <c r="AW118" s="22">
        <v>427.1137424684921</v>
      </c>
      <c r="AX118" s="22">
        <v>670.7640236345062</v>
      </c>
      <c r="AY118" s="22">
        <v>73.88432112734951</v>
      </c>
      <c r="BA118" s="22">
        <v>0</v>
      </c>
      <c r="BB118" s="22">
        <v>74.15963856081734</v>
      </c>
      <c r="BC118" s="22">
        <v>0</v>
      </c>
      <c r="BD118" s="22">
        <v>148.6224628812834</v>
      </c>
      <c r="BE118" s="22">
        <v>0</v>
      </c>
      <c r="BF118" s="22">
        <v>0</v>
      </c>
      <c r="BG118" s="22">
        <v>0</v>
      </c>
      <c r="BH118" s="22">
        <v>0</v>
      </c>
      <c r="BI118" s="22">
        <v>961.5386662624</v>
      </c>
      <c r="BJ118" s="22">
        <v>431.43671607812377</v>
      </c>
      <c r="BK118" s="22">
        <v>0</v>
      </c>
      <c r="BM118" s="22">
        <v>0</v>
      </c>
      <c r="BN118" s="22">
        <v>0</v>
      </c>
      <c r="BO118" s="22">
        <v>0</v>
      </c>
      <c r="BP118" s="22">
        <v>0</v>
      </c>
      <c r="BQ118" s="22">
        <v>0</v>
      </c>
      <c r="BR118" s="22">
        <v>208.9925114866455</v>
      </c>
      <c r="BS118" s="22">
        <v>-43.731929270322574</v>
      </c>
      <c r="BT118" s="22">
        <v>938.1666761822354</v>
      </c>
      <c r="BU118" s="22">
        <v>0</v>
      </c>
      <c r="BV118" s="22">
        <v>0</v>
      </c>
      <c r="BW118" s="22">
        <v>0</v>
      </c>
    </row>
    <row r="119" spans="1:75" ht="12">
      <c r="A119" s="36" t="s">
        <v>17</v>
      </c>
      <c r="B119" s="36">
        <v>617</v>
      </c>
      <c r="C119" s="36" t="s">
        <v>85</v>
      </c>
      <c r="D119" s="36" t="s">
        <v>85</v>
      </c>
      <c r="E119" s="36">
        <v>1</v>
      </c>
      <c r="F119" s="36">
        <f t="shared" si="8"/>
        <v>6171</v>
      </c>
      <c r="H119" s="22">
        <f t="shared" si="9"/>
        <v>16171.652010545233</v>
      </c>
      <c r="I119" s="22">
        <f t="shared" si="10"/>
        <v>19792.89047934847</v>
      </c>
      <c r="J119" s="22">
        <f t="shared" si="11"/>
        <v>3621.2384688032353</v>
      </c>
      <c r="L119" s="22">
        <f t="shared" si="12"/>
        <v>1125.5837844446123</v>
      </c>
      <c r="M119" s="22">
        <f t="shared" si="13"/>
        <v>673.2549722942078</v>
      </c>
      <c r="N119" s="22">
        <f t="shared" si="14"/>
        <v>1822.3997120644153</v>
      </c>
      <c r="O119" s="22">
        <f t="shared" si="15"/>
        <v>0</v>
      </c>
      <c r="Q119" s="22">
        <v>96.89974565140281</v>
      </c>
      <c r="R119" s="22">
        <v>1435.8912763578317</v>
      </c>
      <c r="S119" s="22">
        <v>2966.567781513827</v>
      </c>
      <c r="T119" s="22">
        <v>1636.1836251788911</v>
      </c>
      <c r="U119" s="22">
        <v>1330.239374569569</v>
      </c>
      <c r="V119" s="22">
        <v>538.8450329008824</v>
      </c>
      <c r="W119" s="22">
        <v>511.54967165584065</v>
      </c>
      <c r="X119" s="22">
        <v>3186.430599225271</v>
      </c>
      <c r="Y119" s="22">
        <v>1077.4450070137311</v>
      </c>
      <c r="Z119" s="22">
        <v>2375.979973196546</v>
      </c>
      <c r="AA119" s="22">
        <v>1015.6199232814388</v>
      </c>
      <c r="AC119" s="22">
        <v>-17.94424199544266</v>
      </c>
      <c r="AD119" s="22">
        <v>426.9122830206576</v>
      </c>
      <c r="AE119" s="22">
        <v>-833.9615193305912</v>
      </c>
      <c r="AF119" s="22">
        <v>151.09221343250977</v>
      </c>
      <c r="AG119" s="22">
        <v>554.5060166805403</v>
      </c>
      <c r="AH119" s="22">
        <v>289.52231083492626</v>
      </c>
      <c r="AI119" s="22">
        <v>-44.342630222432646</v>
      </c>
      <c r="AJ119" s="22">
        <v>1577.2200314519218</v>
      </c>
      <c r="AK119" s="22">
        <v>673.414124042559</v>
      </c>
      <c r="AL119" s="22">
        <v>791.7254356201947</v>
      </c>
      <c r="AM119" s="22">
        <v>53.094445268392604</v>
      </c>
      <c r="AO119" s="22">
        <v>-17.94424199544266</v>
      </c>
      <c r="AP119" s="22">
        <v>396.01139232032483</v>
      </c>
      <c r="AQ119" s="22">
        <v>-833.9615193305912</v>
      </c>
      <c r="AR119" s="22">
        <v>89.1641003748592</v>
      </c>
      <c r="AS119" s="22">
        <v>554.5060166805403</v>
      </c>
      <c r="AT119" s="22">
        <v>0</v>
      </c>
      <c r="AU119" s="22">
        <v>0</v>
      </c>
      <c r="AV119" s="22">
        <v>0</v>
      </c>
      <c r="AW119" s="22">
        <v>272.7595118177245</v>
      </c>
      <c r="AX119" s="22">
        <v>611.9540793088047</v>
      </c>
      <c r="AY119" s="22">
        <v>53.094445268392604</v>
      </c>
      <c r="BA119" s="22">
        <v>0</v>
      </c>
      <c r="BB119" s="22">
        <v>30.90089070033275</v>
      </c>
      <c r="BC119" s="22">
        <v>0</v>
      </c>
      <c r="BD119" s="22">
        <v>61.92811305765057</v>
      </c>
      <c r="BE119" s="22">
        <v>0</v>
      </c>
      <c r="BF119" s="22">
        <v>0</v>
      </c>
      <c r="BG119" s="22">
        <v>0</v>
      </c>
      <c r="BH119" s="22">
        <v>0</v>
      </c>
      <c r="BI119" s="22">
        <v>400.65461222483447</v>
      </c>
      <c r="BJ119" s="22">
        <v>179.77135631139004</v>
      </c>
      <c r="BK119" s="22">
        <v>0</v>
      </c>
      <c r="BM119" s="22">
        <v>0</v>
      </c>
      <c r="BN119" s="22">
        <v>0</v>
      </c>
      <c r="BO119" s="22">
        <v>0</v>
      </c>
      <c r="BP119" s="22">
        <v>0</v>
      </c>
      <c r="BQ119" s="22">
        <v>0</v>
      </c>
      <c r="BR119" s="22">
        <v>289.52231083492626</v>
      </c>
      <c r="BS119" s="22">
        <v>-44.342630222432646</v>
      </c>
      <c r="BT119" s="22">
        <v>1577.2200314519218</v>
      </c>
      <c r="BU119" s="22">
        <v>0</v>
      </c>
      <c r="BV119" s="22">
        <v>0</v>
      </c>
      <c r="BW119" s="22">
        <v>0</v>
      </c>
    </row>
    <row r="120" spans="1:75" ht="12">
      <c r="A120" s="36" t="s">
        <v>17</v>
      </c>
      <c r="B120" s="36">
        <v>618</v>
      </c>
      <c r="C120" s="36" t="s">
        <v>17</v>
      </c>
      <c r="D120" s="36" t="s">
        <v>17</v>
      </c>
      <c r="E120" s="36">
        <v>1</v>
      </c>
      <c r="F120" s="36">
        <f t="shared" si="8"/>
        <v>6181</v>
      </c>
      <c r="H120" s="22">
        <f t="shared" si="9"/>
        <v>52926.5513877556</v>
      </c>
      <c r="I120" s="22">
        <f t="shared" si="10"/>
        <v>73457.56063760513</v>
      </c>
      <c r="J120" s="22">
        <f t="shared" si="11"/>
        <v>20531.00924984953</v>
      </c>
      <c r="L120" s="22">
        <f t="shared" si="12"/>
        <v>4269.780363598129</v>
      </c>
      <c r="M120" s="22">
        <f t="shared" si="13"/>
        <v>3747.1473315707813</v>
      </c>
      <c r="N120" s="22">
        <f t="shared" si="14"/>
        <v>12514.081554680619</v>
      </c>
      <c r="O120" s="22">
        <f t="shared" si="15"/>
        <v>0</v>
      </c>
      <c r="Q120" s="22">
        <v>124.78456454389283</v>
      </c>
      <c r="R120" s="22">
        <v>1327.5668794079304</v>
      </c>
      <c r="S120" s="22">
        <v>2352.980329080327</v>
      </c>
      <c r="T120" s="22">
        <v>6611.224115357635</v>
      </c>
      <c r="U120" s="22">
        <v>1775.6588936562132</v>
      </c>
      <c r="V120" s="22">
        <v>3315.278179571143</v>
      </c>
      <c r="W120" s="22">
        <v>6114.259275117802</v>
      </c>
      <c r="X120" s="22">
        <v>15308.917992721648</v>
      </c>
      <c r="Y120" s="22">
        <v>5201.527139850617</v>
      </c>
      <c r="Z120" s="22">
        <v>7826.7036168400155</v>
      </c>
      <c r="AA120" s="22">
        <v>2967.650401608376</v>
      </c>
      <c r="AC120" s="22">
        <v>-23.10805264161321</v>
      </c>
      <c r="AD120" s="22">
        <v>538.1217277533627</v>
      </c>
      <c r="AE120" s="22">
        <v>-661.469817889505</v>
      </c>
      <c r="AF120" s="22">
        <v>704.9541789821932</v>
      </c>
      <c r="AG120" s="22">
        <v>740.1777145735724</v>
      </c>
      <c r="AH120" s="22">
        <v>2494.5529383233147</v>
      </c>
      <c r="AI120" s="22">
        <v>-742.2190346175389</v>
      </c>
      <c r="AJ120" s="22">
        <v>10761.747650974843</v>
      </c>
      <c r="AK120" s="22">
        <v>3546.7179895648114</v>
      </c>
      <c r="AL120" s="22">
        <v>3016.3915159944145</v>
      </c>
      <c r="AM120" s="22">
        <v>155.1424388316732</v>
      </c>
      <c r="AO120" s="22">
        <v>-23.10805264161321</v>
      </c>
      <c r="AP120" s="22">
        <v>366.13608353845046</v>
      </c>
      <c r="AQ120" s="22">
        <v>-661.469817889505</v>
      </c>
      <c r="AR120" s="22">
        <v>360.27976417254945</v>
      </c>
      <c r="AS120" s="22">
        <v>740.1777145735724</v>
      </c>
      <c r="AT120" s="22">
        <v>0</v>
      </c>
      <c r="AU120" s="22">
        <v>0</v>
      </c>
      <c r="AV120" s="22">
        <v>0</v>
      </c>
      <c r="AW120" s="22">
        <v>1316.787394379023</v>
      </c>
      <c r="AX120" s="22">
        <v>2015.8348386339783</v>
      </c>
      <c r="AY120" s="22">
        <v>155.1424388316732</v>
      </c>
      <c r="BA120" s="22">
        <v>0</v>
      </c>
      <c r="BB120" s="22">
        <v>171.98564421491224</v>
      </c>
      <c r="BC120" s="22">
        <v>0</v>
      </c>
      <c r="BD120" s="22">
        <v>344.67441480964374</v>
      </c>
      <c r="BE120" s="22">
        <v>0</v>
      </c>
      <c r="BF120" s="22">
        <v>0</v>
      </c>
      <c r="BG120" s="22">
        <v>0</v>
      </c>
      <c r="BH120" s="22">
        <v>0</v>
      </c>
      <c r="BI120" s="22">
        <v>2229.9305951857887</v>
      </c>
      <c r="BJ120" s="22">
        <v>1000.5566773604364</v>
      </c>
      <c r="BK120" s="22">
        <v>0</v>
      </c>
      <c r="BM120" s="22">
        <v>0</v>
      </c>
      <c r="BN120" s="22">
        <v>0</v>
      </c>
      <c r="BO120" s="22">
        <v>0</v>
      </c>
      <c r="BP120" s="22">
        <v>0</v>
      </c>
      <c r="BQ120" s="22">
        <v>0</v>
      </c>
      <c r="BR120" s="22">
        <v>2494.5529383233147</v>
      </c>
      <c r="BS120" s="22">
        <v>-742.2190346175389</v>
      </c>
      <c r="BT120" s="22">
        <v>10761.747650974843</v>
      </c>
      <c r="BU120" s="22">
        <v>0</v>
      </c>
      <c r="BV120" s="22">
        <v>0</v>
      </c>
      <c r="BW120" s="22">
        <v>0</v>
      </c>
    </row>
    <row r="121" spans="1:75" ht="12">
      <c r="A121" s="36" t="s">
        <v>17</v>
      </c>
      <c r="B121" s="36">
        <v>619</v>
      </c>
      <c r="C121" s="36" t="s">
        <v>86</v>
      </c>
      <c r="D121" s="36" t="s">
        <v>86</v>
      </c>
      <c r="E121" s="36">
        <v>1</v>
      </c>
      <c r="F121" s="36">
        <f t="shared" si="8"/>
        <v>6191</v>
      </c>
      <c r="H121" s="22">
        <f t="shared" si="9"/>
        <v>46172.44464920238</v>
      </c>
      <c r="I121" s="22">
        <f t="shared" si="10"/>
        <v>57399.620991082724</v>
      </c>
      <c r="J121" s="22">
        <f t="shared" si="11"/>
        <v>11227.176341880348</v>
      </c>
      <c r="L121" s="22">
        <f t="shared" si="12"/>
        <v>4478.731694101567</v>
      </c>
      <c r="M121" s="22">
        <f t="shared" si="13"/>
        <v>2514.865730888114</v>
      </c>
      <c r="N121" s="22">
        <f t="shared" si="14"/>
        <v>4233.578916890667</v>
      </c>
      <c r="O121" s="22">
        <f t="shared" si="15"/>
        <v>0</v>
      </c>
      <c r="Q121" s="22">
        <v>140.12121493476232</v>
      </c>
      <c r="R121" s="22">
        <v>1945.095010925256</v>
      </c>
      <c r="S121" s="22">
        <v>10548.46787755754</v>
      </c>
      <c r="T121" s="22">
        <v>3355.0300145074007</v>
      </c>
      <c r="U121" s="22">
        <v>11071.28336180223</v>
      </c>
      <c r="V121" s="22">
        <v>453.3087923477468</v>
      </c>
      <c r="W121" s="22">
        <v>861.3313034876799</v>
      </c>
      <c r="X121" s="22">
        <v>7355.306194726601</v>
      </c>
      <c r="Y121" s="22">
        <v>2306.8246555694905</v>
      </c>
      <c r="Z121" s="22">
        <v>5487.404152685496</v>
      </c>
      <c r="AA121" s="22">
        <v>2648.2720706581676</v>
      </c>
      <c r="AC121" s="22">
        <v>-25.948148497007008</v>
      </c>
      <c r="AD121" s="22">
        <v>651.8738375651185</v>
      </c>
      <c r="AE121" s="22">
        <v>-2965.385234949441</v>
      </c>
      <c r="AF121" s="22">
        <v>414.15819348896605</v>
      </c>
      <c r="AG121" s="22">
        <v>4615.028959341206</v>
      </c>
      <c r="AH121" s="22">
        <v>270.6680310403094</v>
      </c>
      <c r="AI121" s="22">
        <v>-82.97142317186648</v>
      </c>
      <c r="AJ121" s="22">
        <v>4045.882309022224</v>
      </c>
      <c r="AK121" s="22">
        <v>2080.580641967901</v>
      </c>
      <c r="AL121" s="22">
        <v>2084.8431557772037</v>
      </c>
      <c r="AM121" s="22">
        <v>138.44602029573295</v>
      </c>
      <c r="AO121" s="22">
        <v>-25.948148497007008</v>
      </c>
      <c r="AP121" s="22">
        <v>536.4471503898671</v>
      </c>
      <c r="AQ121" s="22">
        <v>-2965.385234949441</v>
      </c>
      <c r="AR121" s="22">
        <v>182.8329219108864</v>
      </c>
      <c r="AS121" s="22">
        <v>4615.028959341206</v>
      </c>
      <c r="AT121" s="22">
        <v>0</v>
      </c>
      <c r="AU121" s="22">
        <v>0</v>
      </c>
      <c r="AV121" s="22">
        <v>0</v>
      </c>
      <c r="AW121" s="22">
        <v>583.981885670575</v>
      </c>
      <c r="AX121" s="22">
        <v>1413.328139939747</v>
      </c>
      <c r="AY121" s="22">
        <v>138.44602029573295</v>
      </c>
      <c r="BA121" s="22">
        <v>0</v>
      </c>
      <c r="BB121" s="22">
        <v>115.42668717525133</v>
      </c>
      <c r="BC121" s="22">
        <v>0</v>
      </c>
      <c r="BD121" s="22">
        <v>231.32527157807968</v>
      </c>
      <c r="BE121" s="22">
        <v>0</v>
      </c>
      <c r="BF121" s="22">
        <v>0</v>
      </c>
      <c r="BG121" s="22">
        <v>0</v>
      </c>
      <c r="BH121" s="22">
        <v>0</v>
      </c>
      <c r="BI121" s="22">
        <v>1496.598756297326</v>
      </c>
      <c r="BJ121" s="22">
        <v>671.5150158374566</v>
      </c>
      <c r="BK121" s="22">
        <v>0</v>
      </c>
      <c r="BM121" s="22">
        <v>0</v>
      </c>
      <c r="BN121" s="22">
        <v>0</v>
      </c>
      <c r="BO121" s="22">
        <v>0</v>
      </c>
      <c r="BP121" s="22">
        <v>0</v>
      </c>
      <c r="BQ121" s="22">
        <v>0</v>
      </c>
      <c r="BR121" s="22">
        <v>270.6680310403094</v>
      </c>
      <c r="BS121" s="22">
        <v>-82.97142317186648</v>
      </c>
      <c r="BT121" s="22">
        <v>4045.882309022224</v>
      </c>
      <c r="BU121" s="22">
        <v>0</v>
      </c>
      <c r="BV121" s="22">
        <v>0</v>
      </c>
      <c r="BW121" s="22">
        <v>0</v>
      </c>
    </row>
    <row r="122" spans="1:75" ht="12">
      <c r="A122" s="36" t="s">
        <v>17</v>
      </c>
      <c r="B122" s="36">
        <v>620</v>
      </c>
      <c r="C122" s="36" t="s">
        <v>87</v>
      </c>
      <c r="D122" s="36" t="s">
        <v>87</v>
      </c>
      <c r="E122" s="36">
        <v>1</v>
      </c>
      <c r="F122" s="36">
        <f t="shared" si="8"/>
        <v>6201</v>
      </c>
      <c r="H122" s="22">
        <f t="shared" si="9"/>
        <v>1765.2828830710207</v>
      </c>
      <c r="I122" s="22">
        <f t="shared" si="10"/>
        <v>2074.847194034104</v>
      </c>
      <c r="J122" s="22">
        <f t="shared" si="11"/>
        <v>309.56431096308336</v>
      </c>
      <c r="L122" s="22">
        <f t="shared" si="12"/>
        <v>156.45431494810717</v>
      </c>
      <c r="M122" s="22">
        <f t="shared" si="13"/>
        <v>37.79544580173473</v>
      </c>
      <c r="N122" s="22">
        <f t="shared" si="14"/>
        <v>115.31455021324147</v>
      </c>
      <c r="O122" s="22">
        <f t="shared" si="15"/>
        <v>0</v>
      </c>
      <c r="Q122" s="22">
        <v>39.73586692179827</v>
      </c>
      <c r="R122" s="22">
        <v>157.3471167374495</v>
      </c>
      <c r="S122" s="22">
        <v>96.67023320615318</v>
      </c>
      <c r="T122" s="22">
        <v>159.93447846339515</v>
      </c>
      <c r="U122" s="22">
        <v>44.140673062640296</v>
      </c>
      <c r="V122" s="22">
        <v>45.26431406702903</v>
      </c>
      <c r="W122" s="22">
        <v>172.74345255542374</v>
      </c>
      <c r="X122" s="22">
        <v>458.9275934161573</v>
      </c>
      <c r="Y122" s="22">
        <v>149.94856779638098</v>
      </c>
      <c r="Z122" s="22">
        <v>289.77602143192155</v>
      </c>
      <c r="AA122" s="22">
        <v>150.79456541267172</v>
      </c>
      <c r="AC122" s="22">
        <v>-7.358430170793032</v>
      </c>
      <c r="AD122" s="22">
        <v>45.130247566702224</v>
      </c>
      <c r="AE122" s="22">
        <v>-27.175935456801334</v>
      </c>
      <c r="AF122" s="22">
        <v>12.192200317503097</v>
      </c>
      <c r="AG122" s="22">
        <v>18.399897989399523</v>
      </c>
      <c r="AH122" s="22">
        <v>19.570528485494464</v>
      </c>
      <c r="AI122" s="22">
        <v>-12.049352030193672</v>
      </c>
      <c r="AJ122" s="22">
        <v>107.79337375794069</v>
      </c>
      <c r="AK122" s="22">
        <v>60.4521817813933</v>
      </c>
      <c r="AL122" s="22">
        <v>84.72638019103529</v>
      </c>
      <c r="AM122" s="22">
        <v>7.883218531402819</v>
      </c>
      <c r="AO122" s="22">
        <v>-7.358430170793032</v>
      </c>
      <c r="AP122" s="22">
        <v>43.395521515277856</v>
      </c>
      <c r="AQ122" s="22">
        <v>-27.175935456801334</v>
      </c>
      <c r="AR122" s="22">
        <v>8.715656159651255</v>
      </c>
      <c r="AS122" s="22">
        <v>18.399897989399523</v>
      </c>
      <c r="AT122" s="22">
        <v>0</v>
      </c>
      <c r="AU122" s="22">
        <v>0</v>
      </c>
      <c r="AV122" s="22">
        <v>0</v>
      </c>
      <c r="AW122" s="22">
        <v>37.96007952486303</v>
      </c>
      <c r="AX122" s="22">
        <v>74.63430685510704</v>
      </c>
      <c r="AY122" s="22">
        <v>7.883218531402819</v>
      </c>
      <c r="BA122" s="22">
        <v>0</v>
      </c>
      <c r="BB122" s="22">
        <v>1.7347260514243703</v>
      </c>
      <c r="BC122" s="22">
        <v>0</v>
      </c>
      <c r="BD122" s="22">
        <v>3.4765441578518432</v>
      </c>
      <c r="BE122" s="22">
        <v>0</v>
      </c>
      <c r="BF122" s="22">
        <v>0</v>
      </c>
      <c r="BG122" s="22">
        <v>0</v>
      </c>
      <c r="BH122" s="22">
        <v>0</v>
      </c>
      <c r="BI122" s="22">
        <v>22.492102256530266</v>
      </c>
      <c r="BJ122" s="22">
        <v>10.092073335928244</v>
      </c>
      <c r="BK122" s="22">
        <v>0</v>
      </c>
      <c r="BM122" s="22">
        <v>0</v>
      </c>
      <c r="BN122" s="22">
        <v>0</v>
      </c>
      <c r="BO122" s="22">
        <v>0</v>
      </c>
      <c r="BP122" s="22">
        <v>0</v>
      </c>
      <c r="BQ122" s="22">
        <v>0</v>
      </c>
      <c r="BR122" s="22">
        <v>19.570528485494464</v>
      </c>
      <c r="BS122" s="22">
        <v>-12.049352030193672</v>
      </c>
      <c r="BT122" s="22">
        <v>107.79337375794069</v>
      </c>
      <c r="BU122" s="22">
        <v>0</v>
      </c>
      <c r="BV122" s="22">
        <v>0</v>
      </c>
      <c r="BW122" s="22">
        <v>0</v>
      </c>
    </row>
    <row r="123" spans="1:75" ht="12">
      <c r="A123" s="36" t="s">
        <v>17</v>
      </c>
      <c r="B123" s="36">
        <v>602</v>
      </c>
      <c r="C123" s="27" t="s">
        <v>88</v>
      </c>
      <c r="D123" s="36" t="s">
        <v>70</v>
      </c>
      <c r="E123" s="36">
        <v>0</v>
      </c>
      <c r="F123" s="36">
        <f t="shared" si="8"/>
        <v>6020</v>
      </c>
      <c r="H123" s="22">
        <f t="shared" si="9"/>
        <v>706.0068252785464</v>
      </c>
      <c r="I123" s="22">
        <f t="shared" si="10"/>
        <v>777.8906668442304</v>
      </c>
      <c r="J123" s="22">
        <f t="shared" si="11"/>
        <v>71.88384156568391</v>
      </c>
      <c r="L123" s="22">
        <f t="shared" si="12"/>
        <v>2.1011810117848153</v>
      </c>
      <c r="M123" s="22">
        <f t="shared" si="13"/>
        <v>3.2775631661381266</v>
      </c>
      <c r="N123" s="22">
        <f t="shared" si="14"/>
        <v>66.50509738776097</v>
      </c>
      <c r="O123" s="22">
        <f t="shared" si="15"/>
        <v>0</v>
      </c>
      <c r="Q123" s="22">
        <v>6.971204723122504</v>
      </c>
      <c r="R123" s="22">
        <v>74.32476871015203</v>
      </c>
      <c r="S123" s="22">
        <v>230.26312492854547</v>
      </c>
      <c r="T123" s="22">
        <v>57.50453158234432</v>
      </c>
      <c r="U123" s="22">
        <v>4.012788460240026</v>
      </c>
      <c r="V123" s="22">
        <v>8.986297645660175</v>
      </c>
      <c r="W123" s="22">
        <v>7.635069726206571</v>
      </c>
      <c r="X123" s="22">
        <v>125.78015523257642</v>
      </c>
      <c r="Y123" s="22">
        <v>25.818958693416594</v>
      </c>
      <c r="Z123" s="22">
        <v>134.80087072940654</v>
      </c>
      <c r="AA123" s="22">
        <v>29.909054846875883</v>
      </c>
      <c r="AC123" s="22">
        <v>-1.2909526615426374</v>
      </c>
      <c r="AD123" s="22">
        <v>20.64881983340238</v>
      </c>
      <c r="AE123" s="22">
        <v>-64.73156848390873</v>
      </c>
      <c r="AF123" s="22">
        <v>3.435199652754555</v>
      </c>
      <c r="AG123" s="22">
        <v>1.6727179990363201</v>
      </c>
      <c r="AH123" s="22">
        <v>4.834159394870108</v>
      </c>
      <c r="AI123" s="22">
        <v>-0.6626262884082269</v>
      </c>
      <c r="AJ123" s="22">
        <v>62.33356428129909</v>
      </c>
      <c r="AK123" s="22">
        <v>8.486653288463286</v>
      </c>
      <c r="AL123" s="22">
        <v>35.59429289954098</v>
      </c>
      <c r="AM123" s="22">
        <v>1.5635816501767774</v>
      </c>
      <c r="AO123" s="22">
        <v>-1.2909526615426374</v>
      </c>
      <c r="AP123" s="22">
        <v>20.49838704741768</v>
      </c>
      <c r="AQ123" s="22">
        <v>-64.73156848390873</v>
      </c>
      <c r="AR123" s="22">
        <v>3.1337190686386536</v>
      </c>
      <c r="AS123" s="22">
        <v>1.6727179990363201</v>
      </c>
      <c r="AT123" s="22">
        <v>0</v>
      </c>
      <c r="AU123" s="22">
        <v>0</v>
      </c>
      <c r="AV123" s="22">
        <v>0</v>
      </c>
      <c r="AW123" s="22">
        <v>6.536172633420125</v>
      </c>
      <c r="AX123" s="22">
        <v>34.71912375854662</v>
      </c>
      <c r="AY123" s="22">
        <v>1.5635816501767774</v>
      </c>
      <c r="BA123" s="22">
        <v>0</v>
      </c>
      <c r="BB123" s="22">
        <v>0.15043278598470164</v>
      </c>
      <c r="BC123" s="22">
        <v>0</v>
      </c>
      <c r="BD123" s="22">
        <v>0.30148058411590184</v>
      </c>
      <c r="BE123" s="22">
        <v>0</v>
      </c>
      <c r="BF123" s="22">
        <v>0</v>
      </c>
      <c r="BG123" s="22">
        <v>0</v>
      </c>
      <c r="BH123" s="22">
        <v>0</v>
      </c>
      <c r="BI123" s="22">
        <v>1.9504806550431613</v>
      </c>
      <c r="BJ123" s="22">
        <v>0.8751691409943619</v>
      </c>
      <c r="BK123" s="22">
        <v>0</v>
      </c>
      <c r="BM123" s="22">
        <v>0</v>
      </c>
      <c r="BN123" s="22">
        <v>0</v>
      </c>
      <c r="BO123" s="22">
        <v>0</v>
      </c>
      <c r="BP123" s="22">
        <v>0</v>
      </c>
      <c r="BQ123" s="22">
        <v>0</v>
      </c>
      <c r="BR123" s="22">
        <v>4.834159394870108</v>
      </c>
      <c r="BS123" s="22">
        <v>-0.6626262884082269</v>
      </c>
      <c r="BT123" s="22">
        <v>62.33356428129909</v>
      </c>
      <c r="BU123" s="22">
        <v>0</v>
      </c>
      <c r="BV123" s="22">
        <v>0</v>
      </c>
      <c r="BW123" s="22">
        <v>0</v>
      </c>
    </row>
    <row r="124" spans="1:75" ht="12">
      <c r="A124" s="36" t="s">
        <v>17</v>
      </c>
      <c r="B124" s="36">
        <v>604</v>
      </c>
      <c r="C124" s="27" t="s">
        <v>88</v>
      </c>
      <c r="D124" s="36" t="s">
        <v>72</v>
      </c>
      <c r="E124" s="36">
        <v>0</v>
      </c>
      <c r="F124" s="36">
        <f t="shared" si="8"/>
        <v>6040</v>
      </c>
      <c r="H124" s="22">
        <f t="shared" si="9"/>
        <v>122.37693942131283</v>
      </c>
      <c r="I124" s="22">
        <f t="shared" si="10"/>
        <v>171.7734078585802</v>
      </c>
      <c r="J124" s="22">
        <f t="shared" si="11"/>
        <v>49.39646843726739</v>
      </c>
      <c r="L124" s="22">
        <f t="shared" si="12"/>
        <v>6.58799176012473</v>
      </c>
      <c r="M124" s="22">
        <f t="shared" si="13"/>
        <v>9.580448883275384</v>
      </c>
      <c r="N124" s="22">
        <f t="shared" si="14"/>
        <v>33.22802779386727</v>
      </c>
      <c r="O124" s="22">
        <f t="shared" si="15"/>
        <v>0</v>
      </c>
      <c r="Q124" s="22">
        <v>5.576963778498003</v>
      </c>
      <c r="R124" s="22">
        <v>18.976536691953708</v>
      </c>
      <c r="S124" s="22">
        <v>1.3426421278632388</v>
      </c>
      <c r="T124" s="22">
        <v>4.49254152987065</v>
      </c>
      <c r="U124" s="22">
        <v>0</v>
      </c>
      <c r="V124" s="22">
        <v>7.3221684520194</v>
      </c>
      <c r="W124" s="22">
        <v>11.929796447197768</v>
      </c>
      <c r="X124" s="22">
        <v>61.19034578882095</v>
      </c>
      <c r="Y124" s="22">
        <v>2.9791106184711453</v>
      </c>
      <c r="Z124" s="22">
        <v>6.419089082352693</v>
      </c>
      <c r="AA124" s="22">
        <v>2.1477449042652696</v>
      </c>
      <c r="AC124" s="22">
        <v>-1.0327621292341098</v>
      </c>
      <c r="AD124" s="22">
        <v>5.673351815911397</v>
      </c>
      <c r="AE124" s="22">
        <v>-0.3774435480111296</v>
      </c>
      <c r="AF124" s="22">
        <v>1.1260616682643367</v>
      </c>
      <c r="AG124" s="22">
        <v>0</v>
      </c>
      <c r="AH124" s="22">
        <v>3.9389446921163827</v>
      </c>
      <c r="AI124" s="22">
        <v>-1.0353535756378547</v>
      </c>
      <c r="AJ124" s="22">
        <v>30.32443667738874</v>
      </c>
      <c r="AK124" s="22">
        <v>6.455507123822722</v>
      </c>
      <c r="AL124" s="22">
        <v>4.211446185969692</v>
      </c>
      <c r="AM124" s="22">
        <v>0.11227952667720723</v>
      </c>
      <c r="AO124" s="22">
        <v>-1.0327621292341098</v>
      </c>
      <c r="AP124" s="22">
        <v>5.233630735510897</v>
      </c>
      <c r="AQ124" s="22">
        <v>-0.3774435480111296</v>
      </c>
      <c r="AR124" s="22">
        <v>0.24482180223739478</v>
      </c>
      <c r="AS124" s="22">
        <v>0</v>
      </c>
      <c r="AT124" s="22">
        <v>0</v>
      </c>
      <c r="AU124" s="22">
        <v>0</v>
      </c>
      <c r="AV124" s="22">
        <v>0</v>
      </c>
      <c r="AW124" s="22">
        <v>0.7541737653946299</v>
      </c>
      <c r="AX124" s="22">
        <v>1.6532916075498396</v>
      </c>
      <c r="AY124" s="22">
        <v>0.11227952667720723</v>
      </c>
      <c r="BA124" s="22">
        <v>0</v>
      </c>
      <c r="BB124" s="22">
        <v>0.4397210804004998</v>
      </c>
      <c r="BC124" s="22">
        <v>0</v>
      </c>
      <c r="BD124" s="22">
        <v>0.8812398660269419</v>
      </c>
      <c r="BE124" s="22">
        <v>0</v>
      </c>
      <c r="BF124" s="22">
        <v>0</v>
      </c>
      <c r="BG124" s="22">
        <v>0</v>
      </c>
      <c r="BH124" s="22">
        <v>0</v>
      </c>
      <c r="BI124" s="22">
        <v>5.701333358428092</v>
      </c>
      <c r="BJ124" s="22">
        <v>2.5581545784198516</v>
      </c>
      <c r="BK124" s="22">
        <v>0</v>
      </c>
      <c r="BM124" s="22">
        <v>0</v>
      </c>
      <c r="BN124" s="22">
        <v>0</v>
      </c>
      <c r="BO124" s="22">
        <v>0</v>
      </c>
      <c r="BP124" s="22">
        <v>0</v>
      </c>
      <c r="BQ124" s="22">
        <v>0</v>
      </c>
      <c r="BR124" s="22">
        <v>3.9389446921163827</v>
      </c>
      <c r="BS124" s="22">
        <v>-1.0353535756378547</v>
      </c>
      <c r="BT124" s="22">
        <v>30.32443667738874</v>
      </c>
      <c r="BU124" s="22">
        <v>0</v>
      </c>
      <c r="BV124" s="22">
        <v>0</v>
      </c>
      <c r="BW124" s="22">
        <v>0</v>
      </c>
    </row>
    <row r="125" spans="1:75" ht="12">
      <c r="A125" s="36" t="s">
        <v>17</v>
      </c>
      <c r="B125" s="36">
        <v>606</v>
      </c>
      <c r="C125" s="27" t="s">
        <v>88</v>
      </c>
      <c r="D125" s="36" t="s">
        <v>74</v>
      </c>
      <c r="E125" s="36">
        <v>0</v>
      </c>
      <c r="F125" s="36">
        <f t="shared" si="8"/>
        <v>6060</v>
      </c>
      <c r="H125" s="22">
        <f t="shared" si="9"/>
        <v>845.8068480525334</v>
      </c>
      <c r="I125" s="22">
        <f t="shared" si="10"/>
        <v>1114.2674983919399</v>
      </c>
      <c r="J125" s="22">
        <f t="shared" si="11"/>
        <v>268.4606503394065</v>
      </c>
      <c r="L125" s="22">
        <f t="shared" si="12"/>
        <v>106.20005399218692</v>
      </c>
      <c r="M125" s="22">
        <f t="shared" si="13"/>
        <v>50.282667541647896</v>
      </c>
      <c r="N125" s="22">
        <f t="shared" si="14"/>
        <v>111.97792880557171</v>
      </c>
      <c r="O125" s="22">
        <f t="shared" si="15"/>
        <v>0</v>
      </c>
      <c r="Q125" s="22">
        <v>0</v>
      </c>
      <c r="R125" s="22">
        <v>41.11582949923303</v>
      </c>
      <c r="S125" s="22">
        <v>37.59397958017068</v>
      </c>
      <c r="T125" s="22">
        <v>52.113481746499524</v>
      </c>
      <c r="U125" s="22">
        <v>20.063942301200132</v>
      </c>
      <c r="V125" s="22">
        <v>31.618454679174686</v>
      </c>
      <c r="W125" s="22">
        <v>5.726302294654929</v>
      </c>
      <c r="X125" s="22">
        <v>192.63627377962152</v>
      </c>
      <c r="Y125" s="22">
        <v>156.899825906147</v>
      </c>
      <c r="Z125" s="22">
        <v>187.07059611427854</v>
      </c>
      <c r="AA125" s="22">
        <v>120.96816215155344</v>
      </c>
      <c r="AC125" s="22">
        <v>0</v>
      </c>
      <c r="AD125" s="22">
        <v>13.647394735890963</v>
      </c>
      <c r="AE125" s="22">
        <v>-10.568419344311629</v>
      </c>
      <c r="AF125" s="22">
        <v>7.465091053317108</v>
      </c>
      <c r="AG125" s="22">
        <v>8.3635899951816</v>
      </c>
      <c r="AH125" s="22">
        <v>17.00907935232075</v>
      </c>
      <c r="AI125" s="22">
        <v>-0.4969697163061702</v>
      </c>
      <c r="AJ125" s="22">
        <v>95.46581916955714</v>
      </c>
      <c r="AK125" s="22">
        <v>69.64307694915533</v>
      </c>
      <c r="AL125" s="22">
        <v>61.60803041460535</v>
      </c>
      <c r="AM125" s="22">
        <v>6.323957729996096</v>
      </c>
      <c r="AO125" s="22">
        <v>0</v>
      </c>
      <c r="AP125" s="22">
        <v>11.339533260273608</v>
      </c>
      <c r="AQ125" s="22">
        <v>-10.568419344311629</v>
      </c>
      <c r="AR125" s="22">
        <v>2.839932905953779</v>
      </c>
      <c r="AS125" s="22">
        <v>8.3635899951816</v>
      </c>
      <c r="AT125" s="22">
        <v>0</v>
      </c>
      <c r="AU125" s="22">
        <v>0</v>
      </c>
      <c r="AV125" s="22">
        <v>0</v>
      </c>
      <c r="AW125" s="22">
        <v>39.719818310783836</v>
      </c>
      <c r="AX125" s="22">
        <v>48.18164113430962</v>
      </c>
      <c r="AY125" s="22">
        <v>6.323957729996096</v>
      </c>
      <c r="BA125" s="22">
        <v>0</v>
      </c>
      <c r="BB125" s="22">
        <v>2.3078614756173534</v>
      </c>
      <c r="BC125" s="22">
        <v>0</v>
      </c>
      <c r="BD125" s="22">
        <v>4.625158147363329</v>
      </c>
      <c r="BE125" s="22">
        <v>0</v>
      </c>
      <c r="BF125" s="22">
        <v>0</v>
      </c>
      <c r="BG125" s="22">
        <v>0</v>
      </c>
      <c r="BH125" s="22">
        <v>0</v>
      </c>
      <c r="BI125" s="22">
        <v>29.923258638371486</v>
      </c>
      <c r="BJ125" s="22">
        <v>13.42638928029573</v>
      </c>
      <c r="BK125" s="22">
        <v>0</v>
      </c>
      <c r="BM125" s="22">
        <v>0</v>
      </c>
      <c r="BN125" s="22">
        <v>0</v>
      </c>
      <c r="BO125" s="22">
        <v>0</v>
      </c>
      <c r="BP125" s="22">
        <v>0</v>
      </c>
      <c r="BQ125" s="22">
        <v>0</v>
      </c>
      <c r="BR125" s="22">
        <v>17.00907935232075</v>
      </c>
      <c r="BS125" s="22">
        <v>-0.4969697163061702</v>
      </c>
      <c r="BT125" s="22">
        <v>95.46581916955714</v>
      </c>
      <c r="BU125" s="22">
        <v>0</v>
      </c>
      <c r="BV125" s="22">
        <v>0</v>
      </c>
      <c r="BW125" s="22">
        <v>0</v>
      </c>
    </row>
    <row r="126" spans="1:75" ht="12">
      <c r="A126" s="36" t="s">
        <v>17</v>
      </c>
      <c r="B126" s="36">
        <v>609</v>
      </c>
      <c r="C126" s="27" t="s">
        <v>88</v>
      </c>
      <c r="D126" s="36" t="s">
        <v>77</v>
      </c>
      <c r="E126" s="36">
        <v>0</v>
      </c>
      <c r="F126" s="36">
        <f t="shared" si="8"/>
        <v>6090</v>
      </c>
      <c r="H126" s="22">
        <f t="shared" si="9"/>
        <v>1.8790336813177575</v>
      </c>
      <c r="I126" s="22">
        <f t="shared" si="10"/>
        <v>2.460843327979659</v>
      </c>
      <c r="J126" s="22">
        <f t="shared" si="11"/>
        <v>0.5818096466619014</v>
      </c>
      <c r="L126" s="22">
        <f t="shared" si="12"/>
        <v>0.09823187657430947</v>
      </c>
      <c r="M126" s="22">
        <f t="shared" si="13"/>
        <v>0.48357777008759195</v>
      </c>
      <c r="N126" s="22">
        <f t="shared" si="14"/>
        <v>0</v>
      </c>
      <c r="O126" s="22">
        <f t="shared" si="15"/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1.8790336813177575</v>
      </c>
      <c r="AC126" s="22">
        <v>0</v>
      </c>
      <c r="AD126" s="22">
        <v>0.022195133245978223</v>
      </c>
      <c r="AE126" s="22">
        <v>0</v>
      </c>
      <c r="AF126" s="22">
        <v>0.044481006528778066</v>
      </c>
      <c r="AG126" s="22">
        <v>0</v>
      </c>
      <c r="AH126" s="22">
        <v>0</v>
      </c>
      <c r="AI126" s="22">
        <v>0</v>
      </c>
      <c r="AJ126" s="22">
        <v>0</v>
      </c>
      <c r="AK126" s="22">
        <v>0.2877775462909287</v>
      </c>
      <c r="AL126" s="22">
        <v>0.12912408402190698</v>
      </c>
      <c r="AM126" s="22">
        <v>0.09823187657430947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0.09823187657430947</v>
      </c>
      <c r="BA126" s="22">
        <v>0</v>
      </c>
      <c r="BB126" s="22">
        <v>0.022195133245978223</v>
      </c>
      <c r="BC126" s="22">
        <v>0</v>
      </c>
      <c r="BD126" s="22">
        <v>0.044481006528778066</v>
      </c>
      <c r="BE126" s="22">
        <v>0</v>
      </c>
      <c r="BF126" s="22">
        <v>0</v>
      </c>
      <c r="BG126" s="22">
        <v>0</v>
      </c>
      <c r="BH126" s="22">
        <v>0</v>
      </c>
      <c r="BI126" s="22">
        <v>0.2877775462909287</v>
      </c>
      <c r="BJ126" s="22">
        <v>0.12912408402190698</v>
      </c>
      <c r="BK126" s="22">
        <v>0</v>
      </c>
      <c r="BM126" s="22">
        <v>0</v>
      </c>
      <c r="BN126" s="22">
        <v>0</v>
      </c>
      <c r="BO126" s="22">
        <v>0</v>
      </c>
      <c r="BP126" s="22">
        <v>0</v>
      </c>
      <c r="BQ126" s="22">
        <v>0</v>
      </c>
      <c r="BR126" s="22">
        <v>0</v>
      </c>
      <c r="BS126" s="22">
        <v>0</v>
      </c>
      <c r="BT126" s="22">
        <v>0</v>
      </c>
      <c r="BU126" s="22">
        <v>0</v>
      </c>
      <c r="BV126" s="22">
        <v>0</v>
      </c>
      <c r="BW126" s="22">
        <v>0</v>
      </c>
    </row>
    <row r="127" spans="1:75" ht="12">
      <c r="A127" s="36" t="s">
        <v>17</v>
      </c>
      <c r="B127" s="36">
        <v>611</v>
      </c>
      <c r="C127" s="27" t="s">
        <v>88</v>
      </c>
      <c r="D127" s="36" t="s">
        <v>79</v>
      </c>
      <c r="E127" s="36">
        <v>0</v>
      </c>
      <c r="F127" s="36">
        <f t="shared" si="8"/>
        <v>6110</v>
      </c>
      <c r="H127" s="22">
        <f t="shared" si="9"/>
        <v>949.4026280212656</v>
      </c>
      <c r="I127" s="22">
        <f t="shared" si="10"/>
        <v>1181.3782758383904</v>
      </c>
      <c r="J127" s="22">
        <f t="shared" si="11"/>
        <v>231.97564781712472</v>
      </c>
      <c r="L127" s="22">
        <f t="shared" si="12"/>
        <v>79.72413792065997</v>
      </c>
      <c r="M127" s="22">
        <f t="shared" si="13"/>
        <v>27.489888269198367</v>
      </c>
      <c r="N127" s="22">
        <f t="shared" si="14"/>
        <v>124.76162162726638</v>
      </c>
      <c r="O127" s="22">
        <f t="shared" si="15"/>
        <v>0</v>
      </c>
      <c r="Q127" s="22">
        <v>24.399216530928765</v>
      </c>
      <c r="R127" s="22">
        <v>8.69757931714545</v>
      </c>
      <c r="S127" s="22">
        <v>30.209447876922866</v>
      </c>
      <c r="T127" s="22">
        <v>59.30154819429257</v>
      </c>
      <c r="U127" s="22">
        <v>8.025576920480052</v>
      </c>
      <c r="V127" s="22">
        <v>36.94366809882516</v>
      </c>
      <c r="W127" s="22">
        <v>163.19961539766555</v>
      </c>
      <c r="X127" s="22">
        <v>240.22876494870465</v>
      </c>
      <c r="Y127" s="22">
        <v>114.19924037472725</v>
      </c>
      <c r="Z127" s="22">
        <v>199.90877427898386</v>
      </c>
      <c r="AA127" s="22">
        <v>64.2891960825893</v>
      </c>
      <c r="AC127" s="22">
        <v>-4.518334315399231</v>
      </c>
      <c r="AD127" s="22">
        <v>3.6604715334872164</v>
      </c>
      <c r="AE127" s="22">
        <v>-8.492479830250415</v>
      </c>
      <c r="AF127" s="22">
        <v>5.760254303758006</v>
      </c>
      <c r="AG127" s="22">
        <v>3.3454359980726402</v>
      </c>
      <c r="AH127" s="22">
        <v>19.873766401132663</v>
      </c>
      <c r="AI127" s="22">
        <v>-14.163636914725856</v>
      </c>
      <c r="AJ127" s="22">
        <v>119.05149214085958</v>
      </c>
      <c r="AK127" s="22">
        <v>45.26925045830833</v>
      </c>
      <c r="AL127" s="22">
        <v>58.82852587315769</v>
      </c>
      <c r="AM127" s="22">
        <v>3.3609021687241056</v>
      </c>
      <c r="AO127" s="22">
        <v>-4.518334315399231</v>
      </c>
      <c r="AP127" s="22">
        <v>2.398747420442495</v>
      </c>
      <c r="AQ127" s="22">
        <v>-8.492479830250415</v>
      </c>
      <c r="AR127" s="22">
        <v>3.2316477895336106</v>
      </c>
      <c r="AS127" s="22">
        <v>3.3454359980726402</v>
      </c>
      <c r="AT127" s="22">
        <v>0</v>
      </c>
      <c r="AU127" s="22">
        <v>0</v>
      </c>
      <c r="AV127" s="22">
        <v>0</v>
      </c>
      <c r="AW127" s="22">
        <v>28.90999434012748</v>
      </c>
      <c r="AX127" s="22">
        <v>51.488224349409286</v>
      </c>
      <c r="AY127" s="22">
        <v>3.3609021687241056</v>
      </c>
      <c r="BA127" s="22">
        <v>0</v>
      </c>
      <c r="BB127" s="22">
        <v>1.2617241130447219</v>
      </c>
      <c r="BC127" s="22">
        <v>0</v>
      </c>
      <c r="BD127" s="22">
        <v>2.5286065142243954</v>
      </c>
      <c r="BE127" s="22">
        <v>0</v>
      </c>
      <c r="BF127" s="22">
        <v>0</v>
      </c>
      <c r="BG127" s="22">
        <v>0</v>
      </c>
      <c r="BH127" s="22">
        <v>0</v>
      </c>
      <c r="BI127" s="22">
        <v>16.35925611818085</v>
      </c>
      <c r="BJ127" s="22">
        <v>7.3403015237484</v>
      </c>
      <c r="BK127" s="22">
        <v>0</v>
      </c>
      <c r="BM127" s="22">
        <v>0</v>
      </c>
      <c r="BN127" s="22">
        <v>0</v>
      </c>
      <c r="BO127" s="22">
        <v>0</v>
      </c>
      <c r="BP127" s="22">
        <v>0</v>
      </c>
      <c r="BQ127" s="22">
        <v>0</v>
      </c>
      <c r="BR127" s="22">
        <v>19.873766401132663</v>
      </c>
      <c r="BS127" s="22">
        <v>-14.163636914725856</v>
      </c>
      <c r="BT127" s="22">
        <v>119.05149214085958</v>
      </c>
      <c r="BU127" s="22">
        <v>0</v>
      </c>
      <c r="BV127" s="22">
        <v>0</v>
      </c>
      <c r="BW127" s="22">
        <v>0</v>
      </c>
    </row>
    <row r="128" spans="1:75" ht="12">
      <c r="A128" s="36" t="s">
        <v>17</v>
      </c>
      <c r="B128" s="36">
        <v>612</v>
      </c>
      <c r="C128" s="27" t="s">
        <v>88</v>
      </c>
      <c r="D128" s="36" t="s">
        <v>80</v>
      </c>
      <c r="E128" s="36">
        <v>0</v>
      </c>
      <c r="F128" s="36">
        <f t="shared" si="8"/>
        <v>6120</v>
      </c>
      <c r="H128" s="22">
        <f t="shared" si="9"/>
        <v>0</v>
      </c>
      <c r="I128" s="22">
        <f t="shared" si="10"/>
        <v>0</v>
      </c>
      <c r="J128" s="22">
        <f t="shared" si="11"/>
        <v>0</v>
      </c>
      <c r="L128" s="22">
        <f t="shared" si="12"/>
        <v>0</v>
      </c>
      <c r="M128" s="22">
        <f t="shared" si="13"/>
        <v>0</v>
      </c>
      <c r="N128" s="22">
        <f t="shared" si="14"/>
        <v>0</v>
      </c>
      <c r="O128" s="22">
        <f t="shared" si="15"/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  <c r="BJ128" s="22">
        <v>0</v>
      </c>
      <c r="BK128" s="22">
        <v>0</v>
      </c>
      <c r="BM128" s="22">
        <v>0</v>
      </c>
      <c r="BN128" s="22">
        <v>0</v>
      </c>
      <c r="BO128" s="22">
        <v>0</v>
      </c>
      <c r="BP128" s="22">
        <v>0</v>
      </c>
      <c r="BQ128" s="22">
        <v>0</v>
      </c>
      <c r="BR128" s="22">
        <v>0</v>
      </c>
      <c r="BS128" s="22">
        <v>0</v>
      </c>
      <c r="BT128" s="22">
        <v>0</v>
      </c>
      <c r="BU128" s="22">
        <v>0</v>
      </c>
      <c r="BV128" s="22">
        <v>0</v>
      </c>
      <c r="BW128" s="22">
        <v>0</v>
      </c>
    </row>
    <row r="129" spans="1:75" ht="12">
      <c r="A129" s="36" t="s">
        <v>17</v>
      </c>
      <c r="B129" s="36">
        <v>613</v>
      </c>
      <c r="C129" s="27" t="s">
        <v>88</v>
      </c>
      <c r="D129" s="36" t="s">
        <v>81</v>
      </c>
      <c r="E129" s="36">
        <v>0</v>
      </c>
      <c r="F129" s="36">
        <f t="shared" si="8"/>
        <v>6130</v>
      </c>
      <c r="H129" s="22">
        <f t="shared" si="9"/>
        <v>0</v>
      </c>
      <c r="I129" s="22">
        <f t="shared" si="10"/>
        <v>0</v>
      </c>
      <c r="J129" s="22">
        <f t="shared" si="11"/>
        <v>0</v>
      </c>
      <c r="L129" s="22">
        <f t="shared" si="12"/>
        <v>0</v>
      </c>
      <c r="M129" s="22">
        <f t="shared" si="13"/>
        <v>0</v>
      </c>
      <c r="N129" s="22">
        <f t="shared" si="14"/>
        <v>0</v>
      </c>
      <c r="O129" s="22">
        <f t="shared" si="15"/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BA129" s="22">
        <v>0</v>
      </c>
      <c r="BB129" s="22">
        <v>0</v>
      </c>
      <c r="BC129" s="22">
        <v>0</v>
      </c>
      <c r="BD129" s="22">
        <v>0</v>
      </c>
      <c r="BE129" s="22">
        <v>0</v>
      </c>
      <c r="BF129" s="22">
        <v>0</v>
      </c>
      <c r="BG129" s="22">
        <v>0</v>
      </c>
      <c r="BH129" s="22">
        <v>0</v>
      </c>
      <c r="BI129" s="22">
        <v>0</v>
      </c>
      <c r="BJ129" s="22">
        <v>0</v>
      </c>
      <c r="BK129" s="22">
        <v>0</v>
      </c>
      <c r="BM129" s="22">
        <v>0</v>
      </c>
      <c r="BN129" s="22">
        <v>0</v>
      </c>
      <c r="BO129" s="22">
        <v>0</v>
      </c>
      <c r="BP129" s="22">
        <v>0</v>
      </c>
      <c r="BQ129" s="22">
        <v>0</v>
      </c>
      <c r="BR129" s="22">
        <v>0</v>
      </c>
      <c r="BS129" s="22">
        <v>0</v>
      </c>
      <c r="BT129" s="22">
        <v>0</v>
      </c>
      <c r="BU129" s="22">
        <v>0</v>
      </c>
      <c r="BV129" s="22">
        <v>0</v>
      </c>
      <c r="BW129" s="22">
        <v>0</v>
      </c>
    </row>
    <row r="130" spans="1:75" ht="12">
      <c r="A130" s="36" t="s">
        <v>17</v>
      </c>
      <c r="B130" s="36">
        <v>614</v>
      </c>
      <c r="C130" s="27" t="s">
        <v>88</v>
      </c>
      <c r="D130" s="36" t="s">
        <v>82</v>
      </c>
      <c r="E130" s="36">
        <v>0</v>
      </c>
      <c r="F130" s="36">
        <f t="shared" si="8"/>
        <v>6140</v>
      </c>
      <c r="H130" s="22">
        <f t="shared" si="9"/>
        <v>455.81475526744214</v>
      </c>
      <c r="I130" s="22">
        <f t="shared" si="10"/>
        <v>573.6660561178052</v>
      </c>
      <c r="J130" s="22">
        <f t="shared" si="11"/>
        <v>117.851300850363</v>
      </c>
      <c r="L130" s="22">
        <f t="shared" si="12"/>
        <v>32.82472819337769</v>
      </c>
      <c r="M130" s="22">
        <f t="shared" si="13"/>
        <v>6.457146301561073</v>
      </c>
      <c r="N130" s="22">
        <f t="shared" si="14"/>
        <v>78.56942635542424</v>
      </c>
      <c r="O130" s="22">
        <f t="shared" si="15"/>
        <v>0</v>
      </c>
      <c r="Q130" s="22">
        <v>3.485602361561252</v>
      </c>
      <c r="R130" s="22">
        <v>25.302048922604946</v>
      </c>
      <c r="S130" s="22">
        <v>38.93662170803392</v>
      </c>
      <c r="T130" s="22">
        <v>50.31646513455127</v>
      </c>
      <c r="U130" s="22">
        <v>10.031971150600066</v>
      </c>
      <c r="V130" s="22">
        <v>12.647381871669872</v>
      </c>
      <c r="W130" s="22">
        <v>27.19993589961091</v>
      </c>
      <c r="X130" s="22">
        <v>149.5764008171179</v>
      </c>
      <c r="Y130" s="22">
        <v>44.68665927706717</v>
      </c>
      <c r="Z130" s="22">
        <v>69.69296717982922</v>
      </c>
      <c r="AA130" s="22">
        <v>23.938700944795574</v>
      </c>
      <c r="AC130" s="22">
        <v>-0.6454763307713187</v>
      </c>
      <c r="AD130" s="22">
        <v>7.274542822695075</v>
      </c>
      <c r="AE130" s="22">
        <v>-10.945862892322758</v>
      </c>
      <c r="AF130" s="22">
        <v>3.3359528414352053</v>
      </c>
      <c r="AG130" s="22">
        <v>4.1817949975908</v>
      </c>
      <c r="AH130" s="22">
        <v>6.8036317409282985</v>
      </c>
      <c r="AI130" s="22">
        <v>-2.3606061524543085</v>
      </c>
      <c r="AJ130" s="22">
        <v>74.12640076695025</v>
      </c>
      <c r="AK130" s="22">
        <v>15.155259790578832</v>
      </c>
      <c r="AL130" s="22">
        <v>19.674198994528727</v>
      </c>
      <c r="AM130" s="22">
        <v>1.2514642712041957</v>
      </c>
      <c r="AO130" s="22">
        <v>-0.6454763307713187</v>
      </c>
      <c r="AP130" s="22">
        <v>6.978174314014529</v>
      </c>
      <c r="AQ130" s="22">
        <v>-10.945862892322758</v>
      </c>
      <c r="AR130" s="22">
        <v>2.7420041850588213</v>
      </c>
      <c r="AS130" s="22">
        <v>4.1817949975908</v>
      </c>
      <c r="AT130" s="22">
        <v>0</v>
      </c>
      <c r="AU130" s="22">
        <v>0</v>
      </c>
      <c r="AV130" s="22">
        <v>0</v>
      </c>
      <c r="AW130" s="22">
        <v>11.312606480919445</v>
      </c>
      <c r="AX130" s="22">
        <v>17.95002316768397</v>
      </c>
      <c r="AY130" s="22">
        <v>1.2514642712041957</v>
      </c>
      <c r="BA130" s="22">
        <v>0</v>
      </c>
      <c r="BB130" s="22">
        <v>0.2963685086805458</v>
      </c>
      <c r="BC130" s="22">
        <v>0</v>
      </c>
      <c r="BD130" s="22">
        <v>0.5939486563763839</v>
      </c>
      <c r="BE130" s="22">
        <v>0</v>
      </c>
      <c r="BF130" s="22">
        <v>0</v>
      </c>
      <c r="BG130" s="22">
        <v>0</v>
      </c>
      <c r="BH130" s="22">
        <v>0</v>
      </c>
      <c r="BI130" s="22">
        <v>3.8426533096593856</v>
      </c>
      <c r="BJ130" s="22">
        <v>1.7241758268447573</v>
      </c>
      <c r="BK130" s="22">
        <v>0</v>
      </c>
      <c r="BM130" s="22">
        <v>0</v>
      </c>
      <c r="BN130" s="22">
        <v>0</v>
      </c>
      <c r="BO130" s="22">
        <v>0</v>
      </c>
      <c r="BP130" s="22">
        <v>0</v>
      </c>
      <c r="BQ130" s="22">
        <v>0</v>
      </c>
      <c r="BR130" s="22">
        <v>6.8036317409282985</v>
      </c>
      <c r="BS130" s="22">
        <v>-2.3606061524543085</v>
      </c>
      <c r="BT130" s="22">
        <v>74.12640076695025</v>
      </c>
      <c r="BU130" s="22">
        <v>0</v>
      </c>
      <c r="BV130" s="22">
        <v>0</v>
      </c>
      <c r="BW130" s="22">
        <v>0</v>
      </c>
    </row>
    <row r="131" spans="1:75" ht="12">
      <c r="A131" s="36" t="s">
        <v>17</v>
      </c>
      <c r="B131" s="36">
        <v>615</v>
      </c>
      <c r="C131" s="27" t="s">
        <v>88</v>
      </c>
      <c r="D131" s="36" t="s">
        <v>83</v>
      </c>
      <c r="E131" s="36">
        <v>0</v>
      </c>
      <c r="F131" s="36">
        <f t="shared" si="8"/>
        <v>6150</v>
      </c>
      <c r="H131" s="22">
        <f t="shared" si="9"/>
        <v>6659.541239706694</v>
      </c>
      <c r="I131" s="22">
        <f t="shared" si="10"/>
        <v>9432.138207768992</v>
      </c>
      <c r="J131" s="22">
        <f t="shared" si="11"/>
        <v>2772.5969680622984</v>
      </c>
      <c r="L131" s="22">
        <f t="shared" si="12"/>
        <v>696.6642502675764</v>
      </c>
      <c r="M131" s="22">
        <f t="shared" si="13"/>
        <v>1383.6243256889127</v>
      </c>
      <c r="N131" s="22">
        <f t="shared" si="14"/>
        <v>692.308392105809</v>
      </c>
      <c r="O131" s="22">
        <f t="shared" si="15"/>
        <v>0</v>
      </c>
      <c r="Q131" s="22">
        <v>30.673300781739012</v>
      </c>
      <c r="R131" s="22">
        <v>778.0380043701022</v>
      </c>
      <c r="S131" s="22">
        <v>870.032098855379</v>
      </c>
      <c r="T131" s="22">
        <v>619.0722228161757</v>
      </c>
      <c r="U131" s="22">
        <v>455.4514902372433</v>
      </c>
      <c r="V131" s="22">
        <v>160.42205426697063</v>
      </c>
      <c r="W131" s="22">
        <v>160.81365610822598</v>
      </c>
      <c r="X131" s="22">
        <v>1251.0026250158965</v>
      </c>
      <c r="Y131" s="22">
        <v>739.8124702536679</v>
      </c>
      <c r="Z131" s="22">
        <v>1160.0210984537373</v>
      </c>
      <c r="AA131" s="22">
        <v>434.2022185475562</v>
      </c>
      <c r="AC131" s="22">
        <v>-5.680191710787604</v>
      </c>
      <c r="AD131" s="22">
        <v>278.0841082683231</v>
      </c>
      <c r="AE131" s="22">
        <v>-244.58341911121207</v>
      </c>
      <c r="AF131" s="22">
        <v>161.00656814494002</v>
      </c>
      <c r="AG131" s="22">
        <v>189.85349289062248</v>
      </c>
      <c r="AH131" s="22">
        <v>86.29869734545902</v>
      </c>
      <c r="AI131" s="22">
        <v>-13.956566199598287</v>
      </c>
      <c r="AJ131" s="22">
        <v>619.9662609599483</v>
      </c>
      <c r="AK131" s="22">
        <v>1010.6825095905726</v>
      </c>
      <c r="AL131" s="22">
        <v>668.2263411981291</v>
      </c>
      <c r="AM131" s="22">
        <v>22.699166685901496</v>
      </c>
      <c r="AO131" s="22">
        <v>-5.680191710787604</v>
      </c>
      <c r="AP131" s="22">
        <v>214.5788601559468</v>
      </c>
      <c r="AQ131" s="22">
        <v>-244.58341911121207</v>
      </c>
      <c r="AR131" s="22">
        <v>33.73644434831301</v>
      </c>
      <c r="AS131" s="22">
        <v>189.85349289062248</v>
      </c>
      <c r="AT131" s="22">
        <v>0</v>
      </c>
      <c r="AU131" s="22">
        <v>0</v>
      </c>
      <c r="AV131" s="22">
        <v>0</v>
      </c>
      <c r="AW131" s="22">
        <v>187.28648507299977</v>
      </c>
      <c r="AX131" s="22">
        <v>298.77341193579264</v>
      </c>
      <c r="AY131" s="22">
        <v>22.699166685901496</v>
      </c>
      <c r="BA131" s="22">
        <v>0</v>
      </c>
      <c r="BB131" s="22">
        <v>63.505248112376286</v>
      </c>
      <c r="BC131" s="22">
        <v>0</v>
      </c>
      <c r="BD131" s="22">
        <v>127.27012379662702</v>
      </c>
      <c r="BE131" s="22">
        <v>0</v>
      </c>
      <c r="BF131" s="22">
        <v>0</v>
      </c>
      <c r="BG131" s="22">
        <v>0</v>
      </c>
      <c r="BH131" s="22">
        <v>0</v>
      </c>
      <c r="BI131" s="22">
        <v>823.3960245175729</v>
      </c>
      <c r="BJ131" s="22">
        <v>369.4529292623365</v>
      </c>
      <c r="BK131" s="22">
        <v>0</v>
      </c>
      <c r="BM131" s="22">
        <v>0</v>
      </c>
      <c r="BN131" s="22">
        <v>0</v>
      </c>
      <c r="BO131" s="22">
        <v>0</v>
      </c>
      <c r="BP131" s="22">
        <v>0</v>
      </c>
      <c r="BQ131" s="22">
        <v>0</v>
      </c>
      <c r="BR131" s="22">
        <v>86.29869734545902</v>
      </c>
      <c r="BS131" s="22">
        <v>-13.956566199598287</v>
      </c>
      <c r="BT131" s="22">
        <v>619.9662609599483</v>
      </c>
      <c r="BU131" s="22">
        <v>0</v>
      </c>
      <c r="BV131" s="22">
        <v>0</v>
      </c>
      <c r="BW131" s="22">
        <v>0</v>
      </c>
    </row>
    <row r="132" spans="1:75" ht="12">
      <c r="A132" s="36" t="s">
        <v>17</v>
      </c>
      <c r="B132" s="36">
        <v>616</v>
      </c>
      <c r="C132" s="27" t="s">
        <v>88</v>
      </c>
      <c r="D132" s="36" t="s">
        <v>84</v>
      </c>
      <c r="E132" s="36">
        <v>0</v>
      </c>
      <c r="F132" s="36">
        <f t="shared" si="8"/>
        <v>6160</v>
      </c>
      <c r="H132" s="22">
        <f t="shared" si="9"/>
        <v>0</v>
      </c>
      <c r="I132" s="22">
        <f t="shared" si="10"/>
        <v>1.9935494419697508</v>
      </c>
      <c r="J132" s="22">
        <f t="shared" si="11"/>
        <v>1.9935494419697508</v>
      </c>
      <c r="L132" s="22">
        <f t="shared" si="12"/>
        <v>0</v>
      </c>
      <c r="M132" s="22">
        <f t="shared" si="13"/>
        <v>1.9935494419697508</v>
      </c>
      <c r="N132" s="22">
        <f t="shared" si="14"/>
        <v>0</v>
      </c>
      <c r="O132" s="22">
        <f t="shared" si="15"/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C132" s="22">
        <v>0</v>
      </c>
      <c r="AD132" s="22">
        <v>0.09149944069792441</v>
      </c>
      <c r="AE132" s="22">
        <v>0</v>
      </c>
      <c r="AF132" s="22">
        <v>0.183372957213555</v>
      </c>
      <c r="AG132" s="22">
        <v>0</v>
      </c>
      <c r="AH132" s="22">
        <v>0</v>
      </c>
      <c r="AI132" s="22">
        <v>0</v>
      </c>
      <c r="AJ132" s="22">
        <v>0</v>
      </c>
      <c r="AK132" s="22">
        <v>1.1863629850391781</v>
      </c>
      <c r="AL132" s="22">
        <v>0.5323140590190931</v>
      </c>
      <c r="AM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BA132" s="22">
        <v>0</v>
      </c>
      <c r="BB132" s="22">
        <v>0.09149944069792441</v>
      </c>
      <c r="BC132" s="22">
        <v>0</v>
      </c>
      <c r="BD132" s="22">
        <v>0.183372957213555</v>
      </c>
      <c r="BE132" s="22">
        <v>0</v>
      </c>
      <c r="BF132" s="22">
        <v>0</v>
      </c>
      <c r="BG132" s="22">
        <v>0</v>
      </c>
      <c r="BH132" s="22">
        <v>0</v>
      </c>
      <c r="BI132" s="22">
        <v>1.1863629850391781</v>
      </c>
      <c r="BJ132" s="22">
        <v>0.5323140590190931</v>
      </c>
      <c r="BK132" s="22">
        <v>0</v>
      </c>
      <c r="BM132" s="22">
        <v>0</v>
      </c>
      <c r="BN132" s="22">
        <v>0</v>
      </c>
      <c r="BO132" s="22">
        <v>0</v>
      </c>
      <c r="BP132" s="22">
        <v>0</v>
      </c>
      <c r="BQ132" s="22"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</row>
    <row r="133" spans="1:75" ht="12">
      <c r="A133" s="36" t="s">
        <v>17</v>
      </c>
      <c r="B133" s="36">
        <v>617</v>
      </c>
      <c r="C133" s="27" t="s">
        <v>88</v>
      </c>
      <c r="D133" s="36" t="s">
        <v>85</v>
      </c>
      <c r="E133" s="36">
        <v>0</v>
      </c>
      <c r="F133" s="36">
        <f t="shared" si="8"/>
        <v>6170</v>
      </c>
      <c r="H133" s="22">
        <f t="shared" si="9"/>
        <v>1038.5461277480276</v>
      </c>
      <c r="I133" s="22">
        <f t="shared" si="10"/>
        <v>1354.2017163735552</v>
      </c>
      <c r="J133" s="22">
        <f t="shared" si="11"/>
        <v>315.65558862552757</v>
      </c>
      <c r="L133" s="22">
        <f t="shared" si="12"/>
        <v>238.5622940693188</v>
      </c>
      <c r="M133" s="22">
        <f t="shared" si="13"/>
        <v>6.088232533039184</v>
      </c>
      <c r="N133" s="22">
        <f t="shared" si="14"/>
        <v>71.00506202316961</v>
      </c>
      <c r="O133" s="22">
        <f t="shared" si="15"/>
        <v>0</v>
      </c>
      <c r="Q133" s="22">
        <v>0</v>
      </c>
      <c r="R133" s="22">
        <v>45.06927464339005</v>
      </c>
      <c r="S133" s="22">
        <v>33.56605319658097</v>
      </c>
      <c r="T133" s="22">
        <v>11.68060797766369</v>
      </c>
      <c r="U133" s="22">
        <v>385.22769218304256</v>
      </c>
      <c r="V133" s="22">
        <v>6.989342613291246</v>
      </c>
      <c r="W133" s="22">
        <v>8.112261584094483</v>
      </c>
      <c r="X133" s="22">
        <v>137.1117007490247</v>
      </c>
      <c r="Y133" s="22">
        <v>214.49596452992245</v>
      </c>
      <c r="Z133" s="22">
        <v>47.68466175462</v>
      </c>
      <c r="AA133" s="22">
        <v>148.60856851639764</v>
      </c>
      <c r="AC133" s="22">
        <v>0</v>
      </c>
      <c r="AD133" s="22">
        <v>12.709309192341799</v>
      </c>
      <c r="AE133" s="22">
        <v>-9.43608870027824</v>
      </c>
      <c r="AF133" s="22">
        <v>1.1965514917124231</v>
      </c>
      <c r="AG133" s="22">
        <v>160.58092790748674</v>
      </c>
      <c r="AH133" s="22">
        <v>3.7599017515656383</v>
      </c>
      <c r="AI133" s="22">
        <v>-0.7040404314337412</v>
      </c>
      <c r="AJ133" s="22">
        <v>67.94920070303772</v>
      </c>
      <c r="AK133" s="22">
        <v>57.923623517590606</v>
      </c>
      <c r="AL133" s="22">
        <v>13.907263921404974</v>
      </c>
      <c r="AM133" s="22">
        <v>7.768939272099693</v>
      </c>
      <c r="AO133" s="22">
        <v>0</v>
      </c>
      <c r="AP133" s="22">
        <v>12.429872996838379</v>
      </c>
      <c r="AQ133" s="22">
        <v>-9.43608870027824</v>
      </c>
      <c r="AR133" s="22">
        <v>0.6365366858172264</v>
      </c>
      <c r="AS133" s="22">
        <v>160.58092790748674</v>
      </c>
      <c r="AT133" s="22">
        <v>0</v>
      </c>
      <c r="AU133" s="22">
        <v>0</v>
      </c>
      <c r="AV133" s="22">
        <v>0</v>
      </c>
      <c r="AW133" s="22">
        <v>54.300511108413346</v>
      </c>
      <c r="AX133" s="22">
        <v>12.281594798941665</v>
      </c>
      <c r="AY133" s="22">
        <v>7.768939272099693</v>
      </c>
      <c r="BA133" s="22">
        <v>0</v>
      </c>
      <c r="BB133" s="22">
        <v>0.2794361955034199</v>
      </c>
      <c r="BC133" s="22">
        <v>0</v>
      </c>
      <c r="BD133" s="22">
        <v>0.5600148058951968</v>
      </c>
      <c r="BE133" s="22">
        <v>0</v>
      </c>
      <c r="BF133" s="22">
        <v>0</v>
      </c>
      <c r="BG133" s="22">
        <v>0</v>
      </c>
      <c r="BH133" s="22">
        <v>0</v>
      </c>
      <c r="BI133" s="22">
        <v>3.623112409177259</v>
      </c>
      <c r="BJ133" s="22">
        <v>1.6256691224633084</v>
      </c>
      <c r="BK133" s="22">
        <v>0</v>
      </c>
      <c r="BM133" s="22">
        <v>0</v>
      </c>
      <c r="BN133" s="22">
        <v>0</v>
      </c>
      <c r="BO133" s="22">
        <v>0</v>
      </c>
      <c r="BP133" s="22">
        <v>0</v>
      </c>
      <c r="BQ133" s="22">
        <v>0</v>
      </c>
      <c r="BR133" s="22">
        <v>3.7599017515656383</v>
      </c>
      <c r="BS133" s="22">
        <v>-0.7040404314337412</v>
      </c>
      <c r="BT133" s="22">
        <v>67.94920070303772</v>
      </c>
      <c r="BU133" s="22">
        <v>0</v>
      </c>
      <c r="BV133" s="22">
        <v>0</v>
      </c>
      <c r="BW133" s="22">
        <v>0</v>
      </c>
    </row>
    <row r="134" spans="1:75" ht="12">
      <c r="A134" s="36" t="s">
        <v>17</v>
      </c>
      <c r="B134" s="36">
        <v>618</v>
      </c>
      <c r="C134" s="27" t="s">
        <v>88</v>
      </c>
      <c r="D134" s="36" t="s">
        <v>17</v>
      </c>
      <c r="E134" s="36">
        <v>0</v>
      </c>
      <c r="F134" s="36">
        <f t="shared" si="8"/>
        <v>6180</v>
      </c>
      <c r="H134" s="22">
        <f t="shared" si="9"/>
        <v>929.618178456034</v>
      </c>
      <c r="I134" s="22">
        <f t="shared" si="10"/>
        <v>1135.947310758766</v>
      </c>
      <c r="J134" s="22">
        <f t="shared" si="11"/>
        <v>206.32913230273186</v>
      </c>
      <c r="L134" s="22">
        <f t="shared" si="12"/>
        <v>106.22472010069914</v>
      </c>
      <c r="M134" s="22">
        <f t="shared" si="13"/>
        <v>11.19120261795975</v>
      </c>
      <c r="N134" s="22">
        <f t="shared" si="14"/>
        <v>88.91320958407297</v>
      </c>
      <c r="O134" s="22">
        <f t="shared" si="15"/>
        <v>0</v>
      </c>
      <c r="Q134" s="22">
        <v>1.3942409446245008</v>
      </c>
      <c r="R134" s="22">
        <v>29.255494066761965</v>
      </c>
      <c r="S134" s="22">
        <v>34.23737426051259</v>
      </c>
      <c r="T134" s="22">
        <v>17.9701661194826</v>
      </c>
      <c r="U134" s="22">
        <v>12.03836538072008</v>
      </c>
      <c r="V134" s="22">
        <v>5.658039258378629</v>
      </c>
      <c r="W134" s="22">
        <v>32.926238194265835</v>
      </c>
      <c r="X134" s="22">
        <v>179.03841915988357</v>
      </c>
      <c r="Y134" s="22">
        <v>261.1686975526371</v>
      </c>
      <c r="Z134" s="22">
        <v>84.3651707966354</v>
      </c>
      <c r="AA134" s="22">
        <v>271.5659727221318</v>
      </c>
      <c r="AC134" s="22">
        <v>-0.25819053230852745</v>
      </c>
      <c r="AD134" s="22">
        <v>8.58216510869838</v>
      </c>
      <c r="AE134" s="22">
        <v>-9.624810474283805</v>
      </c>
      <c r="AF134" s="22">
        <v>2.008689277254287</v>
      </c>
      <c r="AG134" s="22">
        <v>5.018153997108961</v>
      </c>
      <c r="AH134" s="22">
        <v>3.0437299893626606</v>
      </c>
      <c r="AI134" s="22">
        <v>-2.8575758687604784</v>
      </c>
      <c r="AJ134" s="22">
        <v>88.72705546347079</v>
      </c>
      <c r="AK134" s="22">
        <v>72.77579438890064</v>
      </c>
      <c r="AL134" s="22">
        <v>24.7172306157434</v>
      </c>
      <c r="AM134" s="22">
        <v>14.196890337545563</v>
      </c>
      <c r="AO134" s="22">
        <v>-0.25819053230852745</v>
      </c>
      <c r="AP134" s="22">
        <v>8.0685140505793</v>
      </c>
      <c r="AQ134" s="22">
        <v>-9.624810474283805</v>
      </c>
      <c r="AR134" s="22">
        <v>0.9792872089495791</v>
      </c>
      <c r="AS134" s="22">
        <v>5.018153997108961</v>
      </c>
      <c r="AT134" s="22">
        <v>0</v>
      </c>
      <c r="AU134" s="22">
        <v>0</v>
      </c>
      <c r="AV134" s="22">
        <v>0</v>
      </c>
      <c r="AW134" s="22">
        <v>66.11590009959589</v>
      </c>
      <c r="AX134" s="22">
        <v>21.728975413512178</v>
      </c>
      <c r="AY134" s="22">
        <v>14.196890337545563</v>
      </c>
      <c r="BA134" s="22">
        <v>0</v>
      </c>
      <c r="BB134" s="22">
        <v>0.5136510581190803</v>
      </c>
      <c r="BC134" s="22">
        <v>0</v>
      </c>
      <c r="BD134" s="22">
        <v>1.029402068304708</v>
      </c>
      <c r="BE134" s="22">
        <v>0</v>
      </c>
      <c r="BF134" s="22">
        <v>0</v>
      </c>
      <c r="BG134" s="22">
        <v>0</v>
      </c>
      <c r="BH134" s="22">
        <v>0</v>
      </c>
      <c r="BI134" s="22">
        <v>6.659894289304741</v>
      </c>
      <c r="BJ134" s="22">
        <v>2.988255202231221</v>
      </c>
      <c r="BK134" s="22">
        <v>0</v>
      </c>
      <c r="BM134" s="22">
        <v>0</v>
      </c>
      <c r="BN134" s="22">
        <v>0</v>
      </c>
      <c r="BO134" s="22">
        <v>0</v>
      </c>
      <c r="BP134" s="22">
        <v>0</v>
      </c>
      <c r="BQ134" s="22">
        <v>0</v>
      </c>
      <c r="BR134" s="22">
        <v>3.0437299893626606</v>
      </c>
      <c r="BS134" s="22">
        <v>-2.8575758687604784</v>
      </c>
      <c r="BT134" s="22">
        <v>88.72705546347079</v>
      </c>
      <c r="BU134" s="22">
        <v>0</v>
      </c>
      <c r="BV134" s="22">
        <v>0</v>
      </c>
      <c r="BW134" s="22">
        <v>0</v>
      </c>
    </row>
    <row r="135" spans="1:75" ht="12">
      <c r="A135" s="36" t="s">
        <v>17</v>
      </c>
      <c r="B135" s="36">
        <v>619</v>
      </c>
      <c r="C135" s="27" t="s">
        <v>88</v>
      </c>
      <c r="D135" s="36" t="s">
        <v>86</v>
      </c>
      <c r="E135" s="36">
        <v>0</v>
      </c>
      <c r="F135" s="36">
        <f t="shared" si="8"/>
        <v>6190</v>
      </c>
      <c r="H135" s="22">
        <f t="shared" si="9"/>
        <v>28.99326003466257</v>
      </c>
      <c r="I135" s="22">
        <f t="shared" si="10"/>
        <v>50.115488862339426</v>
      </c>
      <c r="J135" s="22">
        <f t="shared" si="11"/>
        <v>21.122228827676857</v>
      </c>
      <c r="L135" s="22">
        <f t="shared" si="12"/>
        <v>5.157217608259866</v>
      </c>
      <c r="M135" s="22">
        <f t="shared" si="13"/>
        <v>11.720986940179154</v>
      </c>
      <c r="N135" s="22">
        <f t="shared" si="14"/>
        <v>4.2440242792378395</v>
      </c>
      <c r="O135" s="22">
        <f t="shared" si="15"/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6.01918269036004</v>
      </c>
      <c r="V135" s="22">
        <v>0</v>
      </c>
      <c r="W135" s="22">
        <v>2.8631511473274647</v>
      </c>
      <c r="X135" s="22">
        <v>9.06523641315866</v>
      </c>
      <c r="Y135" s="22">
        <v>0</v>
      </c>
      <c r="Z135" s="22">
        <v>10.087139986554233</v>
      </c>
      <c r="AA135" s="22">
        <v>0.9585497972621733</v>
      </c>
      <c r="AC135" s="22">
        <v>0</v>
      </c>
      <c r="AD135" s="22">
        <v>0.5379669683007251</v>
      </c>
      <c r="AE135" s="22">
        <v>0</v>
      </c>
      <c r="AF135" s="22">
        <v>1.0781332990459747</v>
      </c>
      <c r="AG135" s="22">
        <v>2.5090769985544803</v>
      </c>
      <c r="AH135" s="22">
        <v>0</v>
      </c>
      <c r="AI135" s="22">
        <v>-0.2484848581530851</v>
      </c>
      <c r="AJ135" s="22">
        <v>4.4925091373909245</v>
      </c>
      <c r="AK135" s="22">
        <v>6.975169394452951</v>
      </c>
      <c r="AL135" s="22">
        <v>5.727746947386395</v>
      </c>
      <c r="AM135" s="22">
        <v>0.050110940698494075</v>
      </c>
      <c r="AO135" s="22">
        <v>0</v>
      </c>
      <c r="AP135" s="22">
        <v>0</v>
      </c>
      <c r="AQ135" s="22">
        <v>0</v>
      </c>
      <c r="AR135" s="22">
        <v>0</v>
      </c>
      <c r="AS135" s="22">
        <v>2.5090769985544803</v>
      </c>
      <c r="AT135" s="22">
        <v>0</v>
      </c>
      <c r="AU135" s="22">
        <v>0</v>
      </c>
      <c r="AV135" s="22">
        <v>0</v>
      </c>
      <c r="AW135" s="22">
        <v>0</v>
      </c>
      <c r="AX135" s="22">
        <v>2.598029669006891</v>
      </c>
      <c r="AY135" s="22">
        <v>0.050110940698494075</v>
      </c>
      <c r="BA135" s="22">
        <v>0</v>
      </c>
      <c r="BB135" s="22">
        <v>0.5379669683007251</v>
      </c>
      <c r="BC135" s="22">
        <v>0</v>
      </c>
      <c r="BD135" s="22">
        <v>1.0781332990459747</v>
      </c>
      <c r="BE135" s="22">
        <v>0</v>
      </c>
      <c r="BF135" s="22">
        <v>0</v>
      </c>
      <c r="BG135" s="22">
        <v>0</v>
      </c>
      <c r="BH135" s="22">
        <v>0</v>
      </c>
      <c r="BI135" s="22">
        <v>6.975169394452951</v>
      </c>
      <c r="BJ135" s="22">
        <v>3.1297172783795038</v>
      </c>
      <c r="BK135" s="22">
        <v>0</v>
      </c>
      <c r="BM135" s="22">
        <v>0</v>
      </c>
      <c r="BN135" s="22">
        <v>0</v>
      </c>
      <c r="BO135" s="22">
        <v>0</v>
      </c>
      <c r="BP135" s="22">
        <v>0</v>
      </c>
      <c r="BQ135" s="22">
        <v>0</v>
      </c>
      <c r="BR135" s="22">
        <v>0</v>
      </c>
      <c r="BS135" s="22">
        <v>-0.2484848581530851</v>
      </c>
      <c r="BT135" s="22">
        <v>4.4925091373909245</v>
      </c>
      <c r="BU135" s="22">
        <v>0</v>
      </c>
      <c r="BV135" s="22">
        <v>0</v>
      </c>
      <c r="BW135" s="22">
        <v>0</v>
      </c>
    </row>
    <row r="136" spans="1:75" ht="12">
      <c r="A136" s="36" t="s">
        <v>17</v>
      </c>
      <c r="B136" s="36">
        <v>620</v>
      </c>
      <c r="C136" s="27" t="s">
        <v>88</v>
      </c>
      <c r="D136" s="36" t="s">
        <v>87</v>
      </c>
      <c r="E136" s="36">
        <v>0</v>
      </c>
      <c r="F136" s="36">
        <f aca="true" t="shared" si="16" ref="F136:F199">B136*10+E136</f>
        <v>6200</v>
      </c>
      <c r="H136" s="22">
        <f aca="true" t="shared" si="17" ref="H136:H199">SUM($Q136:$AA136)</f>
        <v>671.7262066877681</v>
      </c>
      <c r="I136" s="22">
        <f aca="true" t="shared" si="18" ref="I136:I199">H136+J136</f>
        <v>620.5594863329276</v>
      </c>
      <c r="J136" s="22">
        <f aca="true" t="shared" si="19" ref="J136:J199">L136+M136+N136+O136</f>
        <v>-51.166720354840535</v>
      </c>
      <c r="L136" s="22">
        <f aca="true" t="shared" si="20" ref="L136:L199">SUM($AO136:$AY136)</f>
        <v>-79.56310927636886</v>
      </c>
      <c r="M136" s="22">
        <f aca="true" t="shared" si="21" ref="M136:M199">SUM($BA136:$BK136)</f>
        <v>3.031065406884104</v>
      </c>
      <c r="N136" s="22">
        <f aca="true" t="shared" si="22" ref="N136:N199">SUM($BM136:$BW136)</f>
        <v>25.365323514644217</v>
      </c>
      <c r="O136" s="22">
        <f aca="true" t="shared" si="23" ref="O136:O199">SUM($BY136:$CI136)</f>
        <v>0</v>
      </c>
      <c r="Q136" s="22">
        <v>513.7777880941286</v>
      </c>
      <c r="R136" s="22">
        <v>3.953445144157022</v>
      </c>
      <c r="S136" s="22">
        <v>15.440384470427245</v>
      </c>
      <c r="T136" s="22">
        <v>8.9850830597413</v>
      </c>
      <c r="U136" s="22">
        <v>10.031971150600066</v>
      </c>
      <c r="V136" s="22">
        <v>1.3313033549126183</v>
      </c>
      <c r="W136" s="22">
        <v>7.1578778683186615</v>
      </c>
      <c r="X136" s="22">
        <v>50.99195482401746</v>
      </c>
      <c r="Y136" s="22">
        <v>8.937331855413436</v>
      </c>
      <c r="Z136" s="22">
        <v>44.93362357646885</v>
      </c>
      <c r="AA136" s="22">
        <v>6.185443289582732</v>
      </c>
      <c r="AC136" s="22">
        <v>-95.14321115569238</v>
      </c>
      <c r="AD136" s="22">
        <v>1.2294588291791435</v>
      </c>
      <c r="AE136" s="22">
        <v>-4.340600802127991</v>
      </c>
      <c r="AF136" s="22">
        <v>0.7684505482438215</v>
      </c>
      <c r="AG136" s="22">
        <v>4.1817949975908</v>
      </c>
      <c r="AH136" s="22">
        <v>0.7161717622029788</v>
      </c>
      <c r="AI136" s="22">
        <v>-0.6212121453827129</v>
      </c>
      <c r="AJ136" s="22">
        <v>25.27036389782395</v>
      </c>
      <c r="AK136" s="22">
        <v>4.066310922994951</v>
      </c>
      <c r="AL136" s="22">
        <v>12.382390996538513</v>
      </c>
      <c r="AM136" s="22">
        <v>0.3233617937883739</v>
      </c>
      <c r="AO136" s="22">
        <v>-95.14321115569238</v>
      </c>
      <c r="AP136" s="22">
        <v>1.09033973656477</v>
      </c>
      <c r="AQ136" s="22">
        <v>-4.340600802127991</v>
      </c>
      <c r="AR136" s="22">
        <v>0.48964360447478955</v>
      </c>
      <c r="AS136" s="22">
        <v>4.1817949975908</v>
      </c>
      <c r="AT136" s="22">
        <v>0</v>
      </c>
      <c r="AU136" s="22">
        <v>0</v>
      </c>
      <c r="AV136" s="22">
        <v>0</v>
      </c>
      <c r="AW136" s="22">
        <v>2.2625212961838894</v>
      </c>
      <c r="AX136" s="22">
        <v>11.573041252848876</v>
      </c>
      <c r="AY136" s="22">
        <v>0.3233617937883739</v>
      </c>
      <c r="BA136" s="22">
        <v>0</v>
      </c>
      <c r="BB136" s="22">
        <v>0.1391190926143734</v>
      </c>
      <c r="BC136" s="22">
        <v>0</v>
      </c>
      <c r="BD136" s="22">
        <v>0.27880694376903203</v>
      </c>
      <c r="BE136" s="22">
        <v>0</v>
      </c>
      <c r="BF136" s="22">
        <v>0</v>
      </c>
      <c r="BG136" s="22">
        <v>0</v>
      </c>
      <c r="BH136" s="22">
        <v>0</v>
      </c>
      <c r="BI136" s="22">
        <v>1.8037896268110618</v>
      </c>
      <c r="BJ136" s="22">
        <v>0.809349743689637</v>
      </c>
      <c r="BK136" s="22">
        <v>0</v>
      </c>
      <c r="BM136" s="22">
        <v>0</v>
      </c>
      <c r="BN136" s="22">
        <v>0</v>
      </c>
      <c r="BO136" s="22">
        <v>0</v>
      </c>
      <c r="BP136" s="22">
        <v>0</v>
      </c>
      <c r="BQ136" s="22">
        <v>0</v>
      </c>
      <c r="BR136" s="22">
        <v>0.7161717622029788</v>
      </c>
      <c r="BS136" s="22">
        <v>-0.6212121453827129</v>
      </c>
      <c r="BT136" s="22">
        <v>25.27036389782395</v>
      </c>
      <c r="BU136" s="22">
        <v>0</v>
      </c>
      <c r="BV136" s="22">
        <v>0</v>
      </c>
      <c r="BW136" s="22">
        <v>0</v>
      </c>
    </row>
    <row r="137" spans="1:75" ht="12">
      <c r="A137" s="36" t="s">
        <v>17</v>
      </c>
      <c r="B137" s="36">
        <v>621</v>
      </c>
      <c r="C137" s="27" t="s">
        <v>88</v>
      </c>
      <c r="D137" s="36" t="s">
        <v>394</v>
      </c>
      <c r="E137" s="36">
        <v>0</v>
      </c>
      <c r="F137" s="36">
        <f t="shared" si="16"/>
        <v>6210</v>
      </c>
      <c r="H137" s="22">
        <f t="shared" si="17"/>
        <v>2256.785046493406</v>
      </c>
      <c r="I137" s="22">
        <f t="shared" si="18"/>
        <v>3102.7277306671317</v>
      </c>
      <c r="J137" s="22">
        <f t="shared" si="19"/>
        <v>845.9426841737259</v>
      </c>
      <c r="L137" s="22">
        <f t="shared" si="20"/>
        <v>343.64828138782883</v>
      </c>
      <c r="M137" s="22">
        <f t="shared" si="21"/>
        <v>361.4288572791788</v>
      </c>
      <c r="N137" s="22">
        <f t="shared" si="22"/>
        <v>140.86554550671826</v>
      </c>
      <c r="O137" s="22">
        <f t="shared" si="23"/>
        <v>0</v>
      </c>
      <c r="Q137" s="22">
        <v>25.096337003241015</v>
      </c>
      <c r="R137" s="22">
        <v>159.71918382394378</v>
      </c>
      <c r="S137" s="22">
        <v>179.2427240697424</v>
      </c>
      <c r="T137" s="22">
        <v>92.54635551533538</v>
      </c>
      <c r="U137" s="22">
        <v>102.32610573612067</v>
      </c>
      <c r="V137" s="22">
        <v>42.26888151847563</v>
      </c>
      <c r="W137" s="22">
        <v>30.063087046938364</v>
      </c>
      <c r="X137" s="22">
        <v>243.62822860363897</v>
      </c>
      <c r="Y137" s="22">
        <v>328.69520490464976</v>
      </c>
      <c r="Z137" s="22">
        <v>821.6434025411451</v>
      </c>
      <c r="AA137" s="22">
        <v>231.55553573017517</v>
      </c>
      <c r="AC137" s="22">
        <v>-4.647429581553495</v>
      </c>
      <c r="AD137" s="22">
        <v>60.63849792382992</v>
      </c>
      <c r="AE137" s="22">
        <v>-50.38871365948581</v>
      </c>
      <c r="AF137" s="22">
        <v>38.28869389422664</v>
      </c>
      <c r="AG137" s="22">
        <v>42.65430897542617</v>
      </c>
      <c r="AH137" s="22">
        <v>22.73845344994458</v>
      </c>
      <c r="AI137" s="22">
        <v>-2.6090910106073926</v>
      </c>
      <c r="AJ137" s="22">
        <v>120.73618306738109</v>
      </c>
      <c r="AK137" s="22">
        <v>298.2971288218537</v>
      </c>
      <c r="AL137" s="22">
        <v>308.12942233749607</v>
      </c>
      <c r="AM137" s="22">
        <v>12.105229955214488</v>
      </c>
      <c r="AO137" s="22">
        <v>-4.647429581553495</v>
      </c>
      <c r="AP137" s="22">
        <v>44.04972535721674</v>
      </c>
      <c r="AQ137" s="22">
        <v>-50.38871365948581</v>
      </c>
      <c r="AR137" s="22">
        <v>5.043329126090332</v>
      </c>
      <c r="AS137" s="22">
        <v>42.65430897542617</v>
      </c>
      <c r="AT137" s="22">
        <v>0</v>
      </c>
      <c r="AU137" s="22">
        <v>0</v>
      </c>
      <c r="AV137" s="22">
        <v>0</v>
      </c>
      <c r="AW137" s="22">
        <v>83.21050544854083</v>
      </c>
      <c r="AX137" s="22">
        <v>211.62132576637956</v>
      </c>
      <c r="AY137" s="22">
        <v>12.105229955214488</v>
      </c>
      <c r="BA137" s="22">
        <v>0</v>
      </c>
      <c r="BB137" s="22">
        <v>16.588772566613176</v>
      </c>
      <c r="BC137" s="22">
        <v>0</v>
      </c>
      <c r="BD137" s="22">
        <v>33.245364768136305</v>
      </c>
      <c r="BE137" s="22">
        <v>0</v>
      </c>
      <c r="BF137" s="22">
        <v>0</v>
      </c>
      <c r="BG137" s="22">
        <v>0</v>
      </c>
      <c r="BH137" s="22">
        <v>0</v>
      </c>
      <c r="BI137" s="22">
        <v>215.08662337331282</v>
      </c>
      <c r="BJ137" s="22">
        <v>96.50809657111654</v>
      </c>
      <c r="BK137" s="22">
        <v>0</v>
      </c>
      <c r="BM137" s="22">
        <v>0</v>
      </c>
      <c r="BN137" s="22">
        <v>0</v>
      </c>
      <c r="BO137" s="22">
        <v>0</v>
      </c>
      <c r="BP137" s="22">
        <v>0</v>
      </c>
      <c r="BQ137" s="22">
        <v>0</v>
      </c>
      <c r="BR137" s="22">
        <v>22.73845344994458</v>
      </c>
      <c r="BS137" s="22">
        <v>-2.6090910106073926</v>
      </c>
      <c r="BT137" s="22">
        <v>120.73618306738109</v>
      </c>
      <c r="BU137" s="22">
        <v>0</v>
      </c>
      <c r="BV137" s="22">
        <v>0</v>
      </c>
      <c r="BW137" s="22">
        <v>0</v>
      </c>
    </row>
    <row r="138" spans="1:75" ht="12">
      <c r="A138" s="36" t="s">
        <v>17</v>
      </c>
      <c r="B138" s="36">
        <v>622</v>
      </c>
      <c r="C138" s="27" t="s">
        <v>88</v>
      </c>
      <c r="D138" s="36" t="s">
        <v>575</v>
      </c>
      <c r="E138" s="36">
        <v>0</v>
      </c>
      <c r="F138" s="36">
        <f t="shared" si="16"/>
        <v>6220</v>
      </c>
      <c r="H138" s="22">
        <f t="shared" si="17"/>
        <v>543.2916444156076</v>
      </c>
      <c r="I138" s="22">
        <f t="shared" si="18"/>
        <v>784.5531741994516</v>
      </c>
      <c r="J138" s="22">
        <f t="shared" si="19"/>
        <v>241.26152978384397</v>
      </c>
      <c r="L138" s="22">
        <f t="shared" si="20"/>
        <v>77.2849462690752</v>
      </c>
      <c r="M138" s="22">
        <f t="shared" si="21"/>
        <v>0</v>
      </c>
      <c r="N138" s="22">
        <f t="shared" si="22"/>
        <v>163.97658351476875</v>
      </c>
      <c r="O138" s="22">
        <f t="shared" si="23"/>
        <v>0</v>
      </c>
      <c r="Q138" s="22">
        <v>0</v>
      </c>
      <c r="R138" s="22">
        <v>0</v>
      </c>
      <c r="S138" s="22">
        <v>1.3426421278632388</v>
      </c>
      <c r="T138" s="22">
        <v>0</v>
      </c>
      <c r="U138" s="22">
        <v>176.56269225056116</v>
      </c>
      <c r="V138" s="22">
        <v>0</v>
      </c>
      <c r="W138" s="22">
        <v>0</v>
      </c>
      <c r="X138" s="22">
        <v>330.8811290802911</v>
      </c>
      <c r="Y138" s="22">
        <v>0</v>
      </c>
      <c r="Z138" s="22">
        <v>11.004152712604617</v>
      </c>
      <c r="AA138" s="22">
        <v>23.50102824428744</v>
      </c>
      <c r="AC138" s="22">
        <v>0</v>
      </c>
      <c r="AD138" s="22">
        <v>0</v>
      </c>
      <c r="AE138" s="22">
        <v>-0.3774435480111296</v>
      </c>
      <c r="AF138" s="22">
        <v>0</v>
      </c>
      <c r="AG138" s="22">
        <v>73.59959195759808</v>
      </c>
      <c r="AH138" s="22">
        <v>0</v>
      </c>
      <c r="AI138" s="22">
        <v>0</v>
      </c>
      <c r="AJ138" s="22">
        <v>163.97658351476875</v>
      </c>
      <c r="AK138" s="22">
        <v>0</v>
      </c>
      <c r="AL138" s="22">
        <v>2.8342141843711537</v>
      </c>
      <c r="AM138" s="22">
        <v>1.2285836751171109</v>
      </c>
      <c r="AO138" s="22">
        <v>0</v>
      </c>
      <c r="AP138" s="22">
        <v>0</v>
      </c>
      <c r="AQ138" s="22">
        <v>-0.3774435480111296</v>
      </c>
      <c r="AR138" s="22">
        <v>0</v>
      </c>
      <c r="AS138" s="22">
        <v>73.59959195759808</v>
      </c>
      <c r="AT138" s="22">
        <v>0</v>
      </c>
      <c r="AU138" s="22">
        <v>0</v>
      </c>
      <c r="AV138" s="22">
        <v>0</v>
      </c>
      <c r="AW138" s="22">
        <v>0</v>
      </c>
      <c r="AX138" s="22">
        <v>2.8342141843711537</v>
      </c>
      <c r="AY138" s="22">
        <v>1.2285836751171109</v>
      </c>
      <c r="BA138" s="22">
        <v>0</v>
      </c>
      <c r="BB138" s="22">
        <v>0</v>
      </c>
      <c r="BC138" s="22">
        <v>0</v>
      </c>
      <c r="BD138" s="22">
        <v>0</v>
      </c>
      <c r="BE138" s="22">
        <v>0</v>
      </c>
      <c r="BF138" s="22">
        <v>0</v>
      </c>
      <c r="BG138" s="22">
        <v>0</v>
      </c>
      <c r="BH138" s="22">
        <v>0</v>
      </c>
      <c r="BI138" s="22">
        <v>0</v>
      </c>
      <c r="BJ138" s="22">
        <v>0</v>
      </c>
      <c r="BK138" s="22">
        <v>0</v>
      </c>
      <c r="BM138" s="22">
        <v>0</v>
      </c>
      <c r="BN138" s="22">
        <v>0</v>
      </c>
      <c r="BO138" s="22">
        <v>0</v>
      </c>
      <c r="BP138" s="22">
        <v>0</v>
      </c>
      <c r="BQ138" s="22">
        <v>0</v>
      </c>
      <c r="BR138" s="22">
        <v>0</v>
      </c>
      <c r="BS138" s="22">
        <v>0</v>
      </c>
      <c r="BT138" s="22">
        <v>163.97658351476875</v>
      </c>
      <c r="BU138" s="22">
        <v>0</v>
      </c>
      <c r="BV138" s="22">
        <v>0</v>
      </c>
      <c r="BW138" s="22">
        <v>0</v>
      </c>
    </row>
    <row r="139" spans="1:75" ht="12">
      <c r="A139" s="36" t="s">
        <v>17</v>
      </c>
      <c r="B139" s="36">
        <v>699</v>
      </c>
      <c r="C139" s="27" t="s">
        <v>88</v>
      </c>
      <c r="D139" s="36" t="s">
        <v>395</v>
      </c>
      <c r="E139" s="36">
        <v>0</v>
      </c>
      <c r="F139" s="36">
        <f t="shared" si="16"/>
        <v>6990</v>
      </c>
      <c r="H139" s="22">
        <f t="shared" si="17"/>
        <v>2140.690113232838</v>
      </c>
      <c r="I139" s="22">
        <f t="shared" si="18"/>
        <v>2482.5041505550407</v>
      </c>
      <c r="J139" s="22">
        <f t="shared" si="19"/>
        <v>341.8140373222027</v>
      </c>
      <c r="L139" s="22">
        <f t="shared" si="20"/>
        <v>137.7675459383739</v>
      </c>
      <c r="M139" s="22">
        <f t="shared" si="21"/>
        <v>9.469642675807087</v>
      </c>
      <c r="N139" s="22">
        <f t="shared" si="22"/>
        <v>194.57684870802169</v>
      </c>
      <c r="O139" s="22">
        <f t="shared" si="23"/>
        <v>0</v>
      </c>
      <c r="Q139" s="22">
        <v>280.24242986952464</v>
      </c>
      <c r="R139" s="22">
        <v>204.78845846733384</v>
      </c>
      <c r="S139" s="22">
        <v>255.10200429401544</v>
      </c>
      <c r="T139" s="22">
        <v>185.99121933664492</v>
      </c>
      <c r="U139" s="22">
        <v>132.4220191879209</v>
      </c>
      <c r="V139" s="22">
        <v>30.287151324262066</v>
      </c>
      <c r="W139" s="22">
        <v>48.6735695045669</v>
      </c>
      <c r="X139" s="22">
        <v>368.2752292845707</v>
      </c>
      <c r="Y139" s="22">
        <v>150.9416046692047</v>
      </c>
      <c r="Z139" s="22">
        <v>370.47314132435554</v>
      </c>
      <c r="AA139" s="22">
        <v>113.49328597043821</v>
      </c>
      <c r="AC139" s="22">
        <v>-51.896296994014016</v>
      </c>
      <c r="AD139" s="22">
        <v>56.914233678468946</v>
      </c>
      <c r="AE139" s="22">
        <v>-71.71427412211465</v>
      </c>
      <c r="AF139" s="22">
        <v>11.006670174660355</v>
      </c>
      <c r="AG139" s="22">
        <v>55.19969396819858</v>
      </c>
      <c r="AH139" s="22">
        <v>16.292907590117768</v>
      </c>
      <c r="AI139" s="22">
        <v>-4.224242588602447</v>
      </c>
      <c r="AJ139" s="22">
        <v>182.50818370650637</v>
      </c>
      <c r="AK139" s="22">
        <v>43.84686326919443</v>
      </c>
      <c r="AL139" s="22">
        <v>97.94711150732338</v>
      </c>
      <c r="AM139" s="22">
        <v>5.933187132463955</v>
      </c>
      <c r="AO139" s="22">
        <v>-51.896296994014016</v>
      </c>
      <c r="AP139" s="22">
        <v>56.47959835405511</v>
      </c>
      <c r="AQ139" s="22">
        <v>-71.71427412211465</v>
      </c>
      <c r="AR139" s="22">
        <v>10.135622612628143</v>
      </c>
      <c r="AS139" s="22">
        <v>55.19969396819858</v>
      </c>
      <c r="AT139" s="22">
        <v>0</v>
      </c>
      <c r="AU139" s="22">
        <v>0</v>
      </c>
      <c r="AV139" s="22">
        <v>0</v>
      </c>
      <c r="AW139" s="22">
        <v>38.21147077999458</v>
      </c>
      <c r="AX139" s="22">
        <v>95.4185442071622</v>
      </c>
      <c r="AY139" s="22">
        <v>5.933187132463955</v>
      </c>
      <c r="BA139" s="22">
        <v>0</v>
      </c>
      <c r="BB139" s="22">
        <v>0.43463532441383623</v>
      </c>
      <c r="BC139" s="22">
        <v>0</v>
      </c>
      <c r="BD139" s="22">
        <v>0.8710475620322118</v>
      </c>
      <c r="BE139" s="22">
        <v>0</v>
      </c>
      <c r="BF139" s="22">
        <v>0</v>
      </c>
      <c r="BG139" s="22">
        <v>0</v>
      </c>
      <c r="BH139" s="22">
        <v>0</v>
      </c>
      <c r="BI139" s="22">
        <v>5.635392489199851</v>
      </c>
      <c r="BJ139" s="22">
        <v>2.5285673001611886</v>
      </c>
      <c r="BK139" s="22">
        <v>0</v>
      </c>
      <c r="BM139" s="22">
        <v>0</v>
      </c>
      <c r="BN139" s="22">
        <v>0</v>
      </c>
      <c r="BO139" s="22">
        <v>0</v>
      </c>
      <c r="BP139" s="22">
        <v>0</v>
      </c>
      <c r="BQ139" s="22">
        <v>0</v>
      </c>
      <c r="BR139" s="22">
        <v>16.292907590117768</v>
      </c>
      <c r="BS139" s="22">
        <v>-4.224242588602447</v>
      </c>
      <c r="BT139" s="22">
        <v>182.50818370650637</v>
      </c>
      <c r="BU139" s="22">
        <v>0</v>
      </c>
      <c r="BV139" s="22">
        <v>0</v>
      </c>
      <c r="BW139" s="22">
        <v>0</v>
      </c>
    </row>
    <row r="140" spans="1:75" ht="12">
      <c r="A140" s="36" t="s">
        <v>19</v>
      </c>
      <c r="B140" s="36">
        <v>701</v>
      </c>
      <c r="C140" s="36" t="s">
        <v>89</v>
      </c>
      <c r="D140" s="36" t="s">
        <v>89</v>
      </c>
      <c r="E140" s="36">
        <v>1</v>
      </c>
      <c r="F140" s="36">
        <f t="shared" si="16"/>
        <v>7011</v>
      </c>
      <c r="H140" s="22">
        <f t="shared" si="17"/>
        <v>27227.48634784391</v>
      </c>
      <c r="I140" s="22">
        <f t="shared" si="18"/>
        <v>35047.520438345346</v>
      </c>
      <c r="J140" s="22">
        <f t="shared" si="19"/>
        <v>7820.034090501436</v>
      </c>
      <c r="L140" s="22">
        <f t="shared" si="20"/>
        <v>3294.8880323400113</v>
      </c>
      <c r="M140" s="22">
        <f t="shared" si="21"/>
        <v>1181.3235664237495</v>
      </c>
      <c r="N140" s="22">
        <f t="shared" si="22"/>
        <v>3343.8224917376756</v>
      </c>
      <c r="O140" s="22">
        <f t="shared" si="23"/>
        <v>0</v>
      </c>
      <c r="Q140" s="22">
        <v>162.8969421832756</v>
      </c>
      <c r="R140" s="22">
        <v>2103.8454559913375</v>
      </c>
      <c r="S140" s="22">
        <v>3076.6430854852597</v>
      </c>
      <c r="T140" s="22">
        <v>3397.3732958978217</v>
      </c>
      <c r="U140" s="22">
        <v>302.9753289935857</v>
      </c>
      <c r="V140" s="22">
        <v>1550.1539246904422</v>
      </c>
      <c r="W140" s="22">
        <v>2007.374161558341</v>
      </c>
      <c r="X140" s="22">
        <v>4517.106502741304</v>
      </c>
      <c r="Y140" s="22">
        <v>2891.265343166968</v>
      </c>
      <c r="Z140" s="22">
        <v>4230.263793870069</v>
      </c>
      <c r="AA140" s="22">
        <v>2987.58851326551</v>
      </c>
      <c r="AC140" s="22">
        <v>-42.65846847689873</v>
      </c>
      <c r="AD140" s="22">
        <v>770.745153219623</v>
      </c>
      <c r="AE140" s="22">
        <v>44.191505560234</v>
      </c>
      <c r="AF140" s="22">
        <v>445.28666427193986</v>
      </c>
      <c r="AG140" s="22">
        <v>119.76000405365227</v>
      </c>
      <c r="AH140" s="22">
        <v>366.4661294448985</v>
      </c>
      <c r="AI140" s="22">
        <v>402.80007022627774</v>
      </c>
      <c r="AJ140" s="22">
        <v>2574.5562920664993</v>
      </c>
      <c r="AK140" s="22">
        <v>1528.909872363347</v>
      </c>
      <c r="AL140" s="22">
        <v>1490.259116903863</v>
      </c>
      <c r="AM140" s="22">
        <v>119.71775086800054</v>
      </c>
      <c r="AO140" s="22">
        <v>-42.65846847689873</v>
      </c>
      <c r="AP140" s="22">
        <v>716.5250554706299</v>
      </c>
      <c r="AQ140" s="22">
        <v>44.191505560234</v>
      </c>
      <c r="AR140" s="22">
        <v>336.6248015457515</v>
      </c>
      <c r="AS140" s="22">
        <v>119.76000405365227</v>
      </c>
      <c r="AT140" s="22">
        <v>0</v>
      </c>
      <c r="AU140" s="22">
        <v>0</v>
      </c>
      <c r="AV140" s="22">
        <v>0</v>
      </c>
      <c r="AW140" s="22">
        <v>825.9032034267292</v>
      </c>
      <c r="AX140" s="22">
        <v>1174.8241798919125</v>
      </c>
      <c r="AY140" s="22">
        <v>119.71775086800054</v>
      </c>
      <c r="BA140" s="22">
        <v>0</v>
      </c>
      <c r="BB140" s="22">
        <v>54.220097748993055</v>
      </c>
      <c r="BC140" s="22">
        <v>0</v>
      </c>
      <c r="BD140" s="22">
        <v>108.66186272618835</v>
      </c>
      <c r="BE140" s="22">
        <v>0</v>
      </c>
      <c r="BF140" s="22">
        <v>0</v>
      </c>
      <c r="BG140" s="22">
        <v>0</v>
      </c>
      <c r="BH140" s="22">
        <v>0</v>
      </c>
      <c r="BI140" s="22">
        <v>703.0066689366176</v>
      </c>
      <c r="BJ140" s="22">
        <v>315.43493701195047</v>
      </c>
      <c r="BK140" s="22">
        <v>0</v>
      </c>
      <c r="BM140" s="22">
        <v>0</v>
      </c>
      <c r="BN140" s="22">
        <v>0</v>
      </c>
      <c r="BO140" s="22">
        <v>0</v>
      </c>
      <c r="BP140" s="22">
        <v>0</v>
      </c>
      <c r="BQ140" s="22">
        <v>0</v>
      </c>
      <c r="BR140" s="22">
        <v>366.4661294448985</v>
      </c>
      <c r="BS140" s="22">
        <v>402.80007022627774</v>
      </c>
      <c r="BT140" s="22">
        <v>2574.5562920664993</v>
      </c>
      <c r="BU140" s="22">
        <v>0</v>
      </c>
      <c r="BV140" s="22">
        <v>0</v>
      </c>
      <c r="BW140" s="22">
        <v>0</v>
      </c>
    </row>
    <row r="141" spans="1:75" ht="12">
      <c r="A141" s="36" t="s">
        <v>19</v>
      </c>
      <c r="B141" s="36">
        <v>702</v>
      </c>
      <c r="C141" s="36" t="s">
        <v>90</v>
      </c>
      <c r="D141" s="36" t="s">
        <v>90</v>
      </c>
      <c r="E141" s="36">
        <v>1</v>
      </c>
      <c r="F141" s="36">
        <f t="shared" si="16"/>
        <v>7021</v>
      </c>
      <c r="H141" s="22">
        <f t="shared" si="17"/>
        <v>25990.526892740414</v>
      </c>
      <c r="I141" s="22">
        <f t="shared" si="18"/>
        <v>33348.75080398112</v>
      </c>
      <c r="J141" s="22">
        <f t="shared" si="19"/>
        <v>7358.223911240707</v>
      </c>
      <c r="L141" s="22">
        <f t="shared" si="20"/>
        <v>2654.9593730727925</v>
      </c>
      <c r="M141" s="22">
        <f t="shared" si="21"/>
        <v>1758.4118171382156</v>
      </c>
      <c r="N141" s="22">
        <f t="shared" si="22"/>
        <v>2944.852721029699</v>
      </c>
      <c r="O141" s="22">
        <f t="shared" si="23"/>
        <v>0</v>
      </c>
      <c r="Q141" s="22">
        <v>44.426438777256976</v>
      </c>
      <c r="R141" s="22">
        <v>281.32817144070225</v>
      </c>
      <c r="S141" s="22">
        <v>4610.192172562711</v>
      </c>
      <c r="T141" s="22">
        <v>3401.584480646376</v>
      </c>
      <c r="U141" s="22">
        <v>371.97756360730824</v>
      </c>
      <c r="V141" s="22">
        <v>2041.065326493658</v>
      </c>
      <c r="W141" s="22">
        <v>1128.2005805522074</v>
      </c>
      <c r="X141" s="22">
        <v>4379.389841072368</v>
      </c>
      <c r="Y141" s="22">
        <v>3648.318905928764</v>
      </c>
      <c r="Z141" s="22">
        <v>3090.8261372998236</v>
      </c>
      <c r="AA141" s="22">
        <v>2993.2172743592387</v>
      </c>
      <c r="AC141" s="22">
        <v>-11.634127766426925</v>
      </c>
      <c r="AD141" s="22">
        <v>176.52154892849057</v>
      </c>
      <c r="AE141" s="22">
        <v>66.21870895220172</v>
      </c>
      <c r="AF141" s="22">
        <v>498.7863197278258</v>
      </c>
      <c r="AG141" s="22">
        <v>147.03518822293964</v>
      </c>
      <c r="AH141" s="22">
        <v>443.3590969948958</v>
      </c>
      <c r="AI141" s="22">
        <v>208.01144386861202</v>
      </c>
      <c r="AJ141" s="22">
        <v>2293.482180166191</v>
      </c>
      <c r="AK141" s="22">
        <v>2088.5914077235598</v>
      </c>
      <c r="AL141" s="22">
        <v>1327.9088395280432</v>
      </c>
      <c r="AM141" s="22">
        <v>119.94330489437414</v>
      </c>
      <c r="AO141" s="22">
        <v>-11.634127766426925</v>
      </c>
      <c r="AP141" s="22">
        <v>95.814396952468</v>
      </c>
      <c r="AQ141" s="22">
        <v>66.21870895220172</v>
      </c>
      <c r="AR141" s="22">
        <v>337.042061913332</v>
      </c>
      <c r="AS141" s="22">
        <v>147.03518822293964</v>
      </c>
      <c r="AT141" s="22">
        <v>0</v>
      </c>
      <c r="AU141" s="22">
        <v>0</v>
      </c>
      <c r="AV141" s="22">
        <v>0</v>
      </c>
      <c r="AW141" s="22">
        <v>1042.1590251652178</v>
      </c>
      <c r="AX141" s="22">
        <v>858.3808147386857</v>
      </c>
      <c r="AY141" s="22">
        <v>119.94330489437414</v>
      </c>
      <c r="BA141" s="22">
        <v>0</v>
      </c>
      <c r="BB141" s="22">
        <v>80.70715197602257</v>
      </c>
      <c r="BC141" s="22">
        <v>0</v>
      </c>
      <c r="BD141" s="22">
        <v>161.74425781449375</v>
      </c>
      <c r="BE141" s="22">
        <v>0</v>
      </c>
      <c r="BF141" s="22">
        <v>0</v>
      </c>
      <c r="BG141" s="22">
        <v>0</v>
      </c>
      <c r="BH141" s="22">
        <v>0</v>
      </c>
      <c r="BI141" s="22">
        <v>1046.432382558342</v>
      </c>
      <c r="BJ141" s="22">
        <v>469.52802478935746</v>
      </c>
      <c r="BK141" s="22">
        <v>0</v>
      </c>
      <c r="BM141" s="22">
        <v>0</v>
      </c>
      <c r="BN141" s="22">
        <v>0</v>
      </c>
      <c r="BO141" s="22">
        <v>0</v>
      </c>
      <c r="BP141" s="22">
        <v>0</v>
      </c>
      <c r="BQ141" s="22">
        <v>0</v>
      </c>
      <c r="BR141" s="22">
        <v>443.3590969948958</v>
      </c>
      <c r="BS141" s="22">
        <v>208.01144386861202</v>
      </c>
      <c r="BT141" s="22">
        <v>2293.482180166191</v>
      </c>
      <c r="BU141" s="22">
        <v>0</v>
      </c>
      <c r="BV141" s="22">
        <v>0</v>
      </c>
      <c r="BW141" s="22">
        <v>0</v>
      </c>
    </row>
    <row r="142" spans="1:75" ht="12">
      <c r="A142" s="36" t="s">
        <v>19</v>
      </c>
      <c r="B142" s="36">
        <v>703</v>
      </c>
      <c r="C142" s="36" t="s">
        <v>91</v>
      </c>
      <c r="D142" s="36" t="s">
        <v>91</v>
      </c>
      <c r="E142" s="36">
        <v>1</v>
      </c>
      <c r="F142" s="36">
        <f t="shared" si="16"/>
        <v>7031</v>
      </c>
      <c r="H142" s="22">
        <f t="shared" si="17"/>
        <v>17604.613089849605</v>
      </c>
      <c r="I142" s="22">
        <f t="shared" si="18"/>
        <v>21904.00383311192</v>
      </c>
      <c r="J142" s="22">
        <f t="shared" si="19"/>
        <v>4299.3907432623155</v>
      </c>
      <c r="L142" s="22">
        <f t="shared" si="20"/>
        <v>2371.7747683332886</v>
      </c>
      <c r="M142" s="22">
        <f t="shared" si="21"/>
        <v>1034.5250172518026</v>
      </c>
      <c r="N142" s="22">
        <f t="shared" si="22"/>
        <v>893.090957677224</v>
      </c>
      <c r="O142" s="22">
        <f t="shared" si="23"/>
        <v>0</v>
      </c>
      <c r="Q142" s="22">
        <v>93.20841076797053</v>
      </c>
      <c r="R142" s="22">
        <v>1066.447823803749</v>
      </c>
      <c r="S142" s="22">
        <v>2135.6739101675107</v>
      </c>
      <c r="T142" s="22">
        <v>3660.572342682587</v>
      </c>
      <c r="U142" s="22">
        <v>186.38534637039956</v>
      </c>
      <c r="V142" s="22">
        <v>129.32612198041716</v>
      </c>
      <c r="W142" s="22">
        <v>601.4543402080149</v>
      </c>
      <c r="X142" s="22">
        <v>1825.371751939255</v>
      </c>
      <c r="Y142" s="22">
        <v>2295.2636960723007</v>
      </c>
      <c r="Z142" s="22">
        <v>2884.2297609303955</v>
      </c>
      <c r="AA142" s="22">
        <v>2726.6795849270034</v>
      </c>
      <c r="AC142" s="22">
        <v>-24.40885629426826</v>
      </c>
      <c r="AD142" s="22">
        <v>410.69184084657593</v>
      </c>
      <c r="AE142" s="22">
        <v>30.675851196801556</v>
      </c>
      <c r="AF142" s="22">
        <v>457.86244428774626</v>
      </c>
      <c r="AG142" s="22">
        <v>73.67434804347717</v>
      </c>
      <c r="AH142" s="22">
        <v>22.91364331864406</v>
      </c>
      <c r="AI142" s="22">
        <v>90.45086981423326</v>
      </c>
      <c r="AJ142" s="22">
        <v>779.7264445443467</v>
      </c>
      <c r="AK142" s="22">
        <v>1271.299326165435</v>
      </c>
      <c r="AL142" s="22">
        <v>1077.24214479607</v>
      </c>
      <c r="AM142" s="22">
        <v>109.2626865432535</v>
      </c>
      <c r="AO142" s="22">
        <v>-24.40885629426826</v>
      </c>
      <c r="AP142" s="22">
        <v>363.20946670840453</v>
      </c>
      <c r="AQ142" s="22">
        <v>30.675851196801556</v>
      </c>
      <c r="AR142" s="22">
        <v>362.7035745195464</v>
      </c>
      <c r="AS142" s="22">
        <v>73.67434804347717</v>
      </c>
      <c r="AT142" s="22">
        <v>0</v>
      </c>
      <c r="AU142" s="22">
        <v>0</v>
      </c>
      <c r="AV142" s="22">
        <v>0</v>
      </c>
      <c r="AW142" s="22">
        <v>655.6525999162557</v>
      </c>
      <c r="AX142" s="22">
        <v>801.0050976998184</v>
      </c>
      <c r="AY142" s="22">
        <v>109.2626865432535</v>
      </c>
      <c r="BA142" s="22">
        <v>0</v>
      </c>
      <c r="BB142" s="22">
        <v>47.48237413817141</v>
      </c>
      <c r="BC142" s="22">
        <v>0</v>
      </c>
      <c r="BD142" s="22">
        <v>95.15886976819988</v>
      </c>
      <c r="BE142" s="22">
        <v>0</v>
      </c>
      <c r="BF142" s="22">
        <v>0</v>
      </c>
      <c r="BG142" s="22">
        <v>0</v>
      </c>
      <c r="BH142" s="22">
        <v>0</v>
      </c>
      <c r="BI142" s="22">
        <v>615.6467262491796</v>
      </c>
      <c r="BJ142" s="22">
        <v>276.23704709625173</v>
      </c>
      <c r="BK142" s="22">
        <v>0</v>
      </c>
      <c r="BM142" s="22">
        <v>0</v>
      </c>
      <c r="BN142" s="22">
        <v>0</v>
      </c>
      <c r="BO142" s="22">
        <v>0</v>
      </c>
      <c r="BP142" s="22">
        <v>0</v>
      </c>
      <c r="BQ142" s="22">
        <v>0</v>
      </c>
      <c r="BR142" s="22">
        <v>22.91364331864406</v>
      </c>
      <c r="BS142" s="22">
        <v>90.45086981423326</v>
      </c>
      <c r="BT142" s="22">
        <v>779.7264445443467</v>
      </c>
      <c r="BU142" s="22">
        <v>0</v>
      </c>
      <c r="BV142" s="22">
        <v>0</v>
      </c>
      <c r="BW142" s="22">
        <v>0</v>
      </c>
    </row>
    <row r="143" spans="1:75" ht="12">
      <c r="A143" s="36" t="s">
        <v>19</v>
      </c>
      <c r="B143" s="36">
        <v>704</v>
      </c>
      <c r="C143" s="36" t="s">
        <v>92</v>
      </c>
      <c r="D143" s="36" t="s">
        <v>92</v>
      </c>
      <c r="E143" s="36">
        <v>1</v>
      </c>
      <c r="F143" s="36">
        <f t="shared" si="16"/>
        <v>7041</v>
      </c>
      <c r="H143" s="22">
        <f t="shared" si="17"/>
        <v>14698.032361439695</v>
      </c>
      <c r="I143" s="22">
        <f t="shared" si="18"/>
        <v>18157.183704194493</v>
      </c>
      <c r="J143" s="22">
        <f t="shared" si="19"/>
        <v>3459.151342754797</v>
      </c>
      <c r="L143" s="22">
        <f t="shared" si="20"/>
        <v>1608.8956469627017</v>
      </c>
      <c r="M143" s="22">
        <f t="shared" si="21"/>
        <v>396.7384777188783</v>
      </c>
      <c r="N143" s="22">
        <f t="shared" si="22"/>
        <v>1453.5172180732168</v>
      </c>
      <c r="O143" s="22">
        <f t="shared" si="23"/>
        <v>0</v>
      </c>
      <c r="Q143" s="22">
        <v>162.02583554058432</v>
      </c>
      <c r="R143" s="22">
        <v>302.73357578945127</v>
      </c>
      <c r="S143" s="22">
        <v>633.9411941912497</v>
      </c>
      <c r="T143" s="22">
        <v>1472.861865807577</v>
      </c>
      <c r="U143" s="22">
        <v>74.5541385481598</v>
      </c>
      <c r="V143" s="22">
        <v>536.2195329732264</v>
      </c>
      <c r="W143" s="22">
        <v>892.7076570684219</v>
      </c>
      <c r="X143" s="22">
        <v>4505.838775877484</v>
      </c>
      <c r="Y143" s="22">
        <v>1844.9756869621747</v>
      </c>
      <c r="Z143" s="22">
        <v>2800.328175767266</v>
      </c>
      <c r="AA143" s="22">
        <v>1471.8459229140994</v>
      </c>
      <c r="AC143" s="22">
        <v>-42.430348324615856</v>
      </c>
      <c r="AD143" s="22">
        <v>121.3140276260979</v>
      </c>
      <c r="AE143" s="22">
        <v>9.105643725828987</v>
      </c>
      <c r="AF143" s="22">
        <v>182.4300684403715</v>
      </c>
      <c r="AG143" s="22">
        <v>29.46973921739086</v>
      </c>
      <c r="AH143" s="22">
        <v>114.83405342322823</v>
      </c>
      <c r="AI143" s="22">
        <v>162.27047801317386</v>
      </c>
      <c r="AJ143" s="22">
        <v>1176.4126866368147</v>
      </c>
      <c r="AK143" s="22">
        <v>763.1251741007379</v>
      </c>
      <c r="AL143" s="22">
        <v>883.6404515078125</v>
      </c>
      <c r="AM143" s="22">
        <v>58.97936838795607</v>
      </c>
      <c r="AO143" s="22">
        <v>-42.430348324615856</v>
      </c>
      <c r="AP143" s="22">
        <v>103.10462280754706</v>
      </c>
      <c r="AQ143" s="22">
        <v>9.105643725828987</v>
      </c>
      <c r="AR143" s="22">
        <v>145.93681356135923</v>
      </c>
      <c r="AS143" s="22">
        <v>29.46973921739086</v>
      </c>
      <c r="AT143" s="22">
        <v>0</v>
      </c>
      <c r="AU143" s="22">
        <v>0</v>
      </c>
      <c r="AV143" s="22">
        <v>0</v>
      </c>
      <c r="AW143" s="22">
        <v>527.025765278747</v>
      </c>
      <c r="AX143" s="22">
        <v>777.7040423084882</v>
      </c>
      <c r="AY143" s="22">
        <v>58.97936838795607</v>
      </c>
      <c r="BA143" s="22">
        <v>0</v>
      </c>
      <c r="BB143" s="22">
        <v>18.209404818550837</v>
      </c>
      <c r="BC143" s="22">
        <v>0</v>
      </c>
      <c r="BD143" s="22">
        <v>36.493254879012284</v>
      </c>
      <c r="BE143" s="22">
        <v>0</v>
      </c>
      <c r="BF143" s="22">
        <v>0</v>
      </c>
      <c r="BG143" s="22">
        <v>0</v>
      </c>
      <c r="BH143" s="22">
        <v>0</v>
      </c>
      <c r="BI143" s="22">
        <v>236.09940882199086</v>
      </c>
      <c r="BJ143" s="22">
        <v>105.9364091993243</v>
      </c>
      <c r="BK143" s="22">
        <v>0</v>
      </c>
      <c r="BM143" s="22">
        <v>0</v>
      </c>
      <c r="BN143" s="22">
        <v>0</v>
      </c>
      <c r="BO143" s="22">
        <v>0</v>
      </c>
      <c r="BP143" s="22">
        <v>0</v>
      </c>
      <c r="BQ143" s="22">
        <v>0</v>
      </c>
      <c r="BR143" s="22">
        <v>114.83405342322823</v>
      </c>
      <c r="BS143" s="22">
        <v>162.27047801317386</v>
      </c>
      <c r="BT143" s="22">
        <v>1176.4126866368147</v>
      </c>
      <c r="BU143" s="22">
        <v>0</v>
      </c>
      <c r="BV143" s="22">
        <v>0</v>
      </c>
      <c r="BW143" s="22">
        <v>0</v>
      </c>
    </row>
    <row r="144" spans="1:75" ht="12">
      <c r="A144" s="36" t="s">
        <v>19</v>
      </c>
      <c r="B144" s="36">
        <v>705</v>
      </c>
      <c r="C144" s="36" t="s">
        <v>93</v>
      </c>
      <c r="D144" s="36" t="s">
        <v>93</v>
      </c>
      <c r="E144" s="36">
        <v>1</v>
      </c>
      <c r="F144" s="36">
        <f t="shared" si="16"/>
        <v>7051</v>
      </c>
      <c r="H144" s="22">
        <f t="shared" si="17"/>
        <v>3579.5976099081163</v>
      </c>
      <c r="I144" s="22">
        <f t="shared" si="18"/>
        <v>4439.6188771978605</v>
      </c>
      <c r="J144" s="22">
        <f t="shared" si="19"/>
        <v>860.0212672897444</v>
      </c>
      <c r="L144" s="22">
        <f t="shared" si="20"/>
        <v>599.6945302579046</v>
      </c>
      <c r="M144" s="22">
        <f t="shared" si="21"/>
        <v>40.7646944641979</v>
      </c>
      <c r="N144" s="22">
        <f t="shared" si="22"/>
        <v>219.56204256764187</v>
      </c>
      <c r="O144" s="22">
        <f t="shared" si="23"/>
        <v>0</v>
      </c>
      <c r="Q144" s="22">
        <v>8.711066426913133</v>
      </c>
      <c r="R144" s="22">
        <v>51.22007469164956</v>
      </c>
      <c r="S144" s="22">
        <v>71.58683497768186</v>
      </c>
      <c r="T144" s="22">
        <v>57.90379029264953</v>
      </c>
      <c r="U144" s="22">
        <v>931.1336027185064</v>
      </c>
      <c r="V144" s="22">
        <v>48.387324550496196</v>
      </c>
      <c r="W144" s="22">
        <v>113.68623892320704</v>
      </c>
      <c r="X144" s="22">
        <v>764.9534570883977</v>
      </c>
      <c r="Y144" s="22">
        <v>450.2880091101265</v>
      </c>
      <c r="Z144" s="22">
        <v>158.78149450226766</v>
      </c>
      <c r="AA144" s="22">
        <v>922.9457166262205</v>
      </c>
      <c r="AC144" s="22">
        <v>-2.2812015228288094</v>
      </c>
      <c r="AD144" s="22">
        <v>19.31547690471451</v>
      </c>
      <c r="AE144" s="22">
        <v>1.0282408222391572</v>
      </c>
      <c r="AF144" s="22">
        <v>9.486995056985613</v>
      </c>
      <c r="AG144" s="22">
        <v>368.05823235337095</v>
      </c>
      <c r="AH144" s="22">
        <v>9.719714589973544</v>
      </c>
      <c r="AI144" s="22">
        <v>19.38349080903413</v>
      </c>
      <c r="AJ144" s="22">
        <v>190.4588371686342</v>
      </c>
      <c r="AK144" s="22">
        <v>152.88593932315507</v>
      </c>
      <c r="AL144" s="22">
        <v>54.98153783709023</v>
      </c>
      <c r="AM144" s="22">
        <v>36.98400394737576</v>
      </c>
      <c r="AO144" s="22">
        <v>-2.2812015228288094</v>
      </c>
      <c r="AP144" s="22">
        <v>17.4444690103678</v>
      </c>
      <c r="AQ144" s="22">
        <v>1.0282408222391572</v>
      </c>
      <c r="AR144" s="22">
        <v>5.737330054234992</v>
      </c>
      <c r="AS144" s="22">
        <v>368.05823235337095</v>
      </c>
      <c r="AT144" s="22">
        <v>0</v>
      </c>
      <c r="AU144" s="22">
        <v>0</v>
      </c>
      <c r="AV144" s="22">
        <v>0</v>
      </c>
      <c r="AW144" s="22">
        <v>128.6268346375088</v>
      </c>
      <c r="AX144" s="22">
        <v>44.09662095563593</v>
      </c>
      <c r="AY144" s="22">
        <v>36.98400394737576</v>
      </c>
      <c r="BA144" s="22">
        <v>0</v>
      </c>
      <c r="BB144" s="22">
        <v>1.8710078943467106</v>
      </c>
      <c r="BC144" s="22">
        <v>0</v>
      </c>
      <c r="BD144" s="22">
        <v>3.749665002750621</v>
      </c>
      <c r="BE144" s="22">
        <v>0</v>
      </c>
      <c r="BF144" s="22">
        <v>0</v>
      </c>
      <c r="BG144" s="22">
        <v>0</v>
      </c>
      <c r="BH144" s="22">
        <v>0</v>
      </c>
      <c r="BI144" s="22">
        <v>24.259104685646268</v>
      </c>
      <c r="BJ144" s="22">
        <v>10.884916881454298</v>
      </c>
      <c r="BK144" s="22">
        <v>0</v>
      </c>
      <c r="BM144" s="22">
        <v>0</v>
      </c>
      <c r="BN144" s="22">
        <v>0</v>
      </c>
      <c r="BO144" s="22">
        <v>0</v>
      </c>
      <c r="BP144" s="22">
        <v>0</v>
      </c>
      <c r="BQ144" s="22">
        <v>0</v>
      </c>
      <c r="BR144" s="22">
        <v>9.719714589973544</v>
      </c>
      <c r="BS144" s="22">
        <v>19.38349080903413</v>
      </c>
      <c r="BT144" s="22">
        <v>190.4588371686342</v>
      </c>
      <c r="BU144" s="22">
        <v>0</v>
      </c>
      <c r="BV144" s="22">
        <v>0</v>
      </c>
      <c r="BW144" s="22">
        <v>0</v>
      </c>
    </row>
    <row r="145" spans="1:75" ht="12">
      <c r="A145" s="36" t="s">
        <v>19</v>
      </c>
      <c r="B145" s="36">
        <v>706</v>
      </c>
      <c r="C145" s="36" t="s">
        <v>94</v>
      </c>
      <c r="D145" s="36" t="s">
        <v>94</v>
      </c>
      <c r="E145" s="36">
        <v>1</v>
      </c>
      <c r="F145" s="36">
        <f t="shared" si="16"/>
        <v>7061</v>
      </c>
      <c r="H145" s="22">
        <f t="shared" si="17"/>
        <v>23583.351074534785</v>
      </c>
      <c r="I145" s="22">
        <f t="shared" si="18"/>
        <v>28977.0894244981</v>
      </c>
      <c r="J145" s="22">
        <f t="shared" si="19"/>
        <v>5393.738349963314</v>
      </c>
      <c r="L145" s="22">
        <f t="shared" si="20"/>
        <v>3062.631726760741</v>
      </c>
      <c r="M145" s="22">
        <f t="shared" si="21"/>
        <v>311.34875770427226</v>
      </c>
      <c r="N145" s="22">
        <f t="shared" si="22"/>
        <v>2019.7578654983008</v>
      </c>
      <c r="O145" s="22">
        <f t="shared" si="23"/>
        <v>0</v>
      </c>
      <c r="Q145" s="22">
        <v>97.5639439814271</v>
      </c>
      <c r="R145" s="22">
        <v>563.4208216081455</v>
      </c>
      <c r="S145" s="22">
        <v>2153.968323550695</v>
      </c>
      <c r="T145" s="22">
        <v>2564.6115118708058</v>
      </c>
      <c r="U145" s="22">
        <v>60.27781414532068</v>
      </c>
      <c r="V145" s="22">
        <v>731.0884854811345</v>
      </c>
      <c r="W145" s="22">
        <v>1113.0424153624467</v>
      </c>
      <c r="X145" s="22">
        <v>3472.9638133604194</v>
      </c>
      <c r="Y145" s="22">
        <v>4812.932418542059</v>
      </c>
      <c r="Z145" s="22">
        <v>3751.212807616068</v>
      </c>
      <c r="AA145" s="22">
        <v>4262.268719016264</v>
      </c>
      <c r="AC145" s="22">
        <v>-25.549457055682666</v>
      </c>
      <c r="AD145" s="22">
        <v>206.17936761962798</v>
      </c>
      <c r="AE145" s="22">
        <v>30.93862385137377</v>
      </c>
      <c r="AF145" s="22">
        <v>282.75040331709135</v>
      </c>
      <c r="AG145" s="22">
        <v>23.82659766512452</v>
      </c>
      <c r="AH145" s="22">
        <v>146.94398889770076</v>
      </c>
      <c r="AI145" s="22">
        <v>189.88724187484502</v>
      </c>
      <c r="AJ145" s="22">
        <v>1682.926634725755</v>
      </c>
      <c r="AK145" s="22">
        <v>1560.1201285866418</v>
      </c>
      <c r="AL145" s="22">
        <v>1124.918466709238</v>
      </c>
      <c r="AM145" s="22">
        <v>170.7963537715988</v>
      </c>
      <c r="AO145" s="22">
        <v>-25.549457055682666</v>
      </c>
      <c r="AP145" s="22">
        <v>191.88915911404592</v>
      </c>
      <c r="AQ145" s="22">
        <v>30.93862385137377</v>
      </c>
      <c r="AR145" s="22">
        <v>254.11156385666263</v>
      </c>
      <c r="AS145" s="22">
        <v>23.82659766512452</v>
      </c>
      <c r="AT145" s="22">
        <v>0</v>
      </c>
      <c r="AU145" s="22">
        <v>0</v>
      </c>
      <c r="AV145" s="22">
        <v>0</v>
      </c>
      <c r="AW145" s="22">
        <v>1374.836215480721</v>
      </c>
      <c r="AX145" s="22">
        <v>1041.7826700768974</v>
      </c>
      <c r="AY145" s="22">
        <v>170.7963537715988</v>
      </c>
      <c r="BA145" s="22">
        <v>0</v>
      </c>
      <c r="BB145" s="22">
        <v>14.290208505582058</v>
      </c>
      <c r="BC145" s="22">
        <v>0</v>
      </c>
      <c r="BD145" s="22">
        <v>28.638839460428756</v>
      </c>
      <c r="BE145" s="22">
        <v>0</v>
      </c>
      <c r="BF145" s="22">
        <v>0</v>
      </c>
      <c r="BG145" s="22">
        <v>0</v>
      </c>
      <c r="BH145" s="22">
        <v>0</v>
      </c>
      <c r="BI145" s="22">
        <v>185.28391310592085</v>
      </c>
      <c r="BJ145" s="22">
        <v>83.13579663234061</v>
      </c>
      <c r="BK145" s="22">
        <v>0</v>
      </c>
      <c r="BM145" s="22">
        <v>0</v>
      </c>
      <c r="BN145" s="22">
        <v>0</v>
      </c>
      <c r="BO145" s="22">
        <v>0</v>
      </c>
      <c r="BP145" s="22">
        <v>0</v>
      </c>
      <c r="BQ145" s="22">
        <v>0</v>
      </c>
      <c r="BR145" s="22">
        <v>146.94398889770076</v>
      </c>
      <c r="BS145" s="22">
        <v>189.88724187484502</v>
      </c>
      <c r="BT145" s="22">
        <v>1682.926634725755</v>
      </c>
      <c r="BU145" s="22">
        <v>0</v>
      </c>
      <c r="BV145" s="22">
        <v>0</v>
      </c>
      <c r="BW145" s="22">
        <v>0</v>
      </c>
    </row>
    <row r="146" spans="1:75" ht="12">
      <c r="A146" s="36" t="s">
        <v>19</v>
      </c>
      <c r="B146" s="36">
        <v>707</v>
      </c>
      <c r="C146" s="36" t="s">
        <v>95</v>
      </c>
      <c r="D146" s="36" t="s">
        <v>95</v>
      </c>
      <c r="E146" s="36">
        <v>1</v>
      </c>
      <c r="F146" s="36">
        <f t="shared" si="16"/>
        <v>7071</v>
      </c>
      <c r="H146" s="22">
        <f t="shared" si="17"/>
        <v>45057.47850303362</v>
      </c>
      <c r="I146" s="22">
        <f t="shared" si="18"/>
        <v>57639.810274994525</v>
      </c>
      <c r="J146" s="22">
        <f t="shared" si="19"/>
        <v>12582.331771960904</v>
      </c>
      <c r="L146" s="22">
        <f t="shared" si="20"/>
        <v>3850.31587379331</v>
      </c>
      <c r="M146" s="22">
        <f t="shared" si="21"/>
        <v>4516.0523614416725</v>
      </c>
      <c r="N146" s="22">
        <f t="shared" si="22"/>
        <v>4215.963536725922</v>
      </c>
      <c r="O146" s="22">
        <f t="shared" si="23"/>
        <v>0</v>
      </c>
      <c r="Q146" s="22">
        <v>114.98607683525337</v>
      </c>
      <c r="R146" s="22">
        <v>2065.621519654285</v>
      </c>
      <c r="S146" s="22">
        <v>16854.722590856432</v>
      </c>
      <c r="T146" s="22">
        <v>3226.82031358129</v>
      </c>
      <c r="U146" s="22">
        <v>400.53021241298626</v>
      </c>
      <c r="V146" s="22">
        <v>2304.5563029095415</v>
      </c>
      <c r="W146" s="22">
        <v>1116.2905936173956</v>
      </c>
      <c r="X146" s="22">
        <v>6756.880209338919</v>
      </c>
      <c r="Y146" s="22">
        <v>3225.420678394676</v>
      </c>
      <c r="Z146" s="22">
        <v>4944.780519130273</v>
      </c>
      <c r="AA146" s="22">
        <v>4046.8694863025607</v>
      </c>
      <c r="AC146" s="22">
        <v>-30.11186010134028</v>
      </c>
      <c r="AD146" s="22">
        <v>910.7834526866714</v>
      </c>
      <c r="AE146" s="22">
        <v>242.0935891471972</v>
      </c>
      <c r="AF146" s="22">
        <v>735.1264781129148</v>
      </c>
      <c r="AG146" s="22">
        <v>158.3214713274722</v>
      </c>
      <c r="AH146" s="22">
        <v>497.1724771611032</v>
      </c>
      <c r="AI146" s="22">
        <v>204.40862259687768</v>
      </c>
      <c r="AJ146" s="22">
        <v>3514.3824369679405</v>
      </c>
      <c r="AK146" s="22">
        <v>3608.862846054939</v>
      </c>
      <c r="AL146" s="22">
        <v>2579.127317686438</v>
      </c>
      <c r="AM146" s="22">
        <v>162.164940320691</v>
      </c>
      <c r="AO146" s="22">
        <v>-30.11186010134028</v>
      </c>
      <c r="AP146" s="22">
        <v>703.5067950151313</v>
      </c>
      <c r="AQ146" s="22">
        <v>242.0935891471972</v>
      </c>
      <c r="AR146" s="22">
        <v>319.72575665873205</v>
      </c>
      <c r="AS146" s="22">
        <v>158.3214713274722</v>
      </c>
      <c r="AT146" s="22">
        <v>0</v>
      </c>
      <c r="AU146" s="22">
        <v>0</v>
      </c>
      <c r="AV146" s="22">
        <v>0</v>
      </c>
      <c r="AW146" s="22">
        <v>921.3562072331526</v>
      </c>
      <c r="AX146" s="22">
        <v>1373.258974192274</v>
      </c>
      <c r="AY146" s="22">
        <v>162.164940320691</v>
      </c>
      <c r="BA146" s="22">
        <v>0</v>
      </c>
      <c r="BB146" s="22">
        <v>207.2766576715401</v>
      </c>
      <c r="BC146" s="22">
        <v>0</v>
      </c>
      <c r="BD146" s="22">
        <v>415.40072145418276</v>
      </c>
      <c r="BE146" s="22">
        <v>0</v>
      </c>
      <c r="BF146" s="22">
        <v>0</v>
      </c>
      <c r="BG146" s="22">
        <v>0</v>
      </c>
      <c r="BH146" s="22">
        <v>0</v>
      </c>
      <c r="BI146" s="22">
        <v>2687.5066388217865</v>
      </c>
      <c r="BJ146" s="22">
        <v>1205.8683434941636</v>
      </c>
      <c r="BK146" s="22">
        <v>0</v>
      </c>
      <c r="BM146" s="22">
        <v>0</v>
      </c>
      <c r="BN146" s="22">
        <v>0</v>
      </c>
      <c r="BO146" s="22">
        <v>0</v>
      </c>
      <c r="BP146" s="22">
        <v>0</v>
      </c>
      <c r="BQ146" s="22">
        <v>0</v>
      </c>
      <c r="BR146" s="22">
        <v>497.1724771611032</v>
      </c>
      <c r="BS146" s="22">
        <v>204.40862259687768</v>
      </c>
      <c r="BT146" s="22">
        <v>3514.3824369679405</v>
      </c>
      <c r="BU146" s="22">
        <v>0</v>
      </c>
      <c r="BV146" s="22">
        <v>0</v>
      </c>
      <c r="BW146" s="22">
        <v>0</v>
      </c>
    </row>
    <row r="147" spans="1:75" ht="12">
      <c r="A147" s="36" t="s">
        <v>19</v>
      </c>
      <c r="B147" s="36">
        <v>708</v>
      </c>
      <c r="C147" s="36" t="s">
        <v>96</v>
      </c>
      <c r="D147" s="36" t="s">
        <v>96</v>
      </c>
      <c r="E147" s="36">
        <v>1</v>
      </c>
      <c r="F147" s="36">
        <f t="shared" si="16"/>
        <v>7081</v>
      </c>
      <c r="H147" s="22">
        <f t="shared" si="17"/>
        <v>451.27904326939176</v>
      </c>
      <c r="I147" s="22">
        <f t="shared" si="18"/>
        <v>571.6952810310192</v>
      </c>
      <c r="J147" s="22">
        <f t="shared" si="19"/>
        <v>120.41623776162744</v>
      </c>
      <c r="L147" s="22">
        <f t="shared" si="20"/>
        <v>35.266554590206475</v>
      </c>
      <c r="M147" s="22">
        <f t="shared" si="21"/>
        <v>30.341430540081255</v>
      </c>
      <c r="N147" s="22">
        <f t="shared" si="22"/>
        <v>54.80825263133971</v>
      </c>
      <c r="O147" s="22">
        <f t="shared" si="23"/>
        <v>0</v>
      </c>
      <c r="Q147" s="22">
        <v>12.19549299767839</v>
      </c>
      <c r="R147" s="22">
        <v>22.169883075490105</v>
      </c>
      <c r="S147" s="22">
        <v>56.4740587046157</v>
      </c>
      <c r="T147" s="22">
        <v>12.633554245668993</v>
      </c>
      <c r="U147" s="22">
        <v>2.3793874004731856</v>
      </c>
      <c r="V147" s="22">
        <v>8.357810604176617</v>
      </c>
      <c r="W147" s="22">
        <v>26.526789082081635</v>
      </c>
      <c r="X147" s="22">
        <v>170.26787260887397</v>
      </c>
      <c r="Y147" s="22">
        <v>42.72805925862515</v>
      </c>
      <c r="Z147" s="22">
        <v>49.61921703195861</v>
      </c>
      <c r="AA147" s="22">
        <v>47.92691825974939</v>
      </c>
      <c r="AC147" s="22">
        <v>-3.1936821319603337</v>
      </c>
      <c r="AD147" s="22">
        <v>8.943194561220592</v>
      </c>
      <c r="AE147" s="22">
        <v>0.8111677597664465</v>
      </c>
      <c r="AF147" s="22">
        <v>4.0426814572009055</v>
      </c>
      <c r="AG147" s="22">
        <v>0.9405235920443893</v>
      </c>
      <c r="AH147" s="22">
        <v>1.7952705990965072</v>
      </c>
      <c r="AI147" s="22">
        <v>4.836422893361049</v>
      </c>
      <c r="AJ147" s="22">
        <v>48.176559138882155</v>
      </c>
      <c r="AK147" s="22">
        <v>30.26167743307101</v>
      </c>
      <c r="AL147" s="22">
        <v>21.881909364649736</v>
      </c>
      <c r="AM147" s="22">
        <v>1.920513094294987</v>
      </c>
      <c r="AO147" s="22">
        <v>-3.1936821319603337</v>
      </c>
      <c r="AP147" s="22">
        <v>7.550591064189049</v>
      </c>
      <c r="AQ147" s="22">
        <v>0.8111677597664465</v>
      </c>
      <c r="AR147" s="22">
        <v>1.2517811027421804</v>
      </c>
      <c r="AS147" s="22">
        <v>0.9405235920443893</v>
      </c>
      <c r="AT147" s="22">
        <v>0</v>
      </c>
      <c r="AU147" s="22">
        <v>0</v>
      </c>
      <c r="AV147" s="22">
        <v>0</v>
      </c>
      <c r="AW147" s="22">
        <v>12.205466060493539</v>
      </c>
      <c r="AX147" s="22">
        <v>13.780194048636218</v>
      </c>
      <c r="AY147" s="22">
        <v>1.920513094294987</v>
      </c>
      <c r="BA147" s="22">
        <v>0</v>
      </c>
      <c r="BB147" s="22">
        <v>1.3926034970315437</v>
      </c>
      <c r="BC147" s="22">
        <v>0</v>
      </c>
      <c r="BD147" s="22">
        <v>2.790900354458725</v>
      </c>
      <c r="BE147" s="22">
        <v>0</v>
      </c>
      <c r="BF147" s="22">
        <v>0</v>
      </c>
      <c r="BG147" s="22">
        <v>0</v>
      </c>
      <c r="BH147" s="22">
        <v>0</v>
      </c>
      <c r="BI147" s="22">
        <v>18.056211372577472</v>
      </c>
      <c r="BJ147" s="22">
        <v>8.101715316013516</v>
      </c>
      <c r="BK147" s="22">
        <v>0</v>
      </c>
      <c r="BM147" s="22">
        <v>0</v>
      </c>
      <c r="BN147" s="22">
        <v>0</v>
      </c>
      <c r="BO147" s="22">
        <v>0</v>
      </c>
      <c r="BP147" s="22">
        <v>0</v>
      </c>
      <c r="BQ147" s="22">
        <v>0</v>
      </c>
      <c r="BR147" s="22">
        <v>1.7952705990965072</v>
      </c>
      <c r="BS147" s="22">
        <v>4.836422893361049</v>
      </c>
      <c r="BT147" s="22">
        <v>48.176559138882155</v>
      </c>
      <c r="BU147" s="22">
        <v>0</v>
      </c>
      <c r="BV147" s="22">
        <v>0</v>
      </c>
      <c r="BW147" s="22">
        <v>0</v>
      </c>
    </row>
    <row r="148" spans="1:75" ht="12">
      <c r="A148" s="36" t="s">
        <v>19</v>
      </c>
      <c r="B148" s="36">
        <v>709</v>
      </c>
      <c r="C148" s="36" t="s">
        <v>97</v>
      </c>
      <c r="D148" s="36" t="s">
        <v>97</v>
      </c>
      <c r="E148" s="36">
        <v>1</v>
      </c>
      <c r="F148" s="36">
        <f t="shared" si="16"/>
        <v>7091</v>
      </c>
      <c r="H148" s="22">
        <f t="shared" si="17"/>
        <v>17523.09129411397</v>
      </c>
      <c r="I148" s="22">
        <f t="shared" si="18"/>
        <v>22079.58989929843</v>
      </c>
      <c r="J148" s="22">
        <f t="shared" si="19"/>
        <v>4556.498605184459</v>
      </c>
      <c r="L148" s="22">
        <f t="shared" si="20"/>
        <v>1768.1004018047834</v>
      </c>
      <c r="M148" s="22">
        <f t="shared" si="21"/>
        <v>1380.5622339709723</v>
      </c>
      <c r="N148" s="22">
        <f t="shared" si="22"/>
        <v>1407.8359694087035</v>
      </c>
      <c r="O148" s="22">
        <f t="shared" si="23"/>
        <v>0</v>
      </c>
      <c r="Q148" s="22">
        <v>99.3061572668097</v>
      </c>
      <c r="R148" s="22">
        <v>978.5327702285296</v>
      </c>
      <c r="S148" s="22">
        <v>5310.15233678893</v>
      </c>
      <c r="T148" s="22">
        <v>1763.4336134579648</v>
      </c>
      <c r="U148" s="22">
        <v>113.41746608922183</v>
      </c>
      <c r="V148" s="22">
        <v>198.38803065703448</v>
      </c>
      <c r="W148" s="22">
        <v>744.9155464682524</v>
      </c>
      <c r="X148" s="22">
        <v>2645.4118736952296</v>
      </c>
      <c r="Y148" s="22">
        <v>1926.0494404272583</v>
      </c>
      <c r="Z148" s="22">
        <v>1955.8993186415705</v>
      </c>
      <c r="AA148" s="22">
        <v>1787.584740393169</v>
      </c>
      <c r="AC148" s="22">
        <v>-26.005697360248423</v>
      </c>
      <c r="AD148" s="22">
        <v>396.6321726425461</v>
      </c>
      <c r="AE148" s="22">
        <v>76.27261921409566</v>
      </c>
      <c r="AF148" s="22">
        <v>301.71624187946577</v>
      </c>
      <c r="AG148" s="22">
        <v>44.83162455411588</v>
      </c>
      <c r="AH148" s="22">
        <v>38.7453640836527</v>
      </c>
      <c r="AI148" s="22">
        <v>123.48480176140959</v>
      </c>
      <c r="AJ148" s="22">
        <v>1245.605803563641</v>
      </c>
      <c r="AK148" s="22">
        <v>1371.758625833269</v>
      </c>
      <c r="AL148" s="22">
        <v>911.8254894267122</v>
      </c>
      <c r="AM148" s="22">
        <v>71.63155958579962</v>
      </c>
      <c r="AO148" s="22">
        <v>-26.005697360248423</v>
      </c>
      <c r="AP148" s="22">
        <v>333.26746766075826</v>
      </c>
      <c r="AQ148" s="22">
        <v>76.27261921409566</v>
      </c>
      <c r="AR148" s="22">
        <v>174.72777892442946</v>
      </c>
      <c r="AS148" s="22">
        <v>44.83162455411588</v>
      </c>
      <c r="AT148" s="22">
        <v>0</v>
      </c>
      <c r="AU148" s="22">
        <v>0</v>
      </c>
      <c r="AV148" s="22">
        <v>0</v>
      </c>
      <c r="AW148" s="22">
        <v>550.184854726863</v>
      </c>
      <c r="AX148" s="22">
        <v>543.19019449897</v>
      </c>
      <c r="AY148" s="22">
        <v>71.63155958579962</v>
      </c>
      <c r="BA148" s="22">
        <v>0</v>
      </c>
      <c r="BB148" s="22">
        <v>63.36470498178784</v>
      </c>
      <c r="BC148" s="22">
        <v>0</v>
      </c>
      <c r="BD148" s="22">
        <v>126.98846295503633</v>
      </c>
      <c r="BE148" s="22">
        <v>0</v>
      </c>
      <c r="BF148" s="22">
        <v>0</v>
      </c>
      <c r="BG148" s="22">
        <v>0</v>
      </c>
      <c r="BH148" s="22">
        <v>0</v>
      </c>
      <c r="BI148" s="22">
        <v>821.5737711064058</v>
      </c>
      <c r="BJ148" s="22">
        <v>368.63529492774234</v>
      </c>
      <c r="BK148" s="22">
        <v>0</v>
      </c>
      <c r="BM148" s="22">
        <v>0</v>
      </c>
      <c r="BN148" s="22">
        <v>0</v>
      </c>
      <c r="BO148" s="22">
        <v>0</v>
      </c>
      <c r="BP148" s="22">
        <v>0</v>
      </c>
      <c r="BQ148" s="22">
        <v>0</v>
      </c>
      <c r="BR148" s="22">
        <v>38.7453640836527</v>
      </c>
      <c r="BS148" s="22">
        <v>123.48480176140959</v>
      </c>
      <c r="BT148" s="22">
        <v>1245.605803563641</v>
      </c>
      <c r="BU148" s="22">
        <v>0</v>
      </c>
      <c r="BV148" s="22">
        <v>0</v>
      </c>
      <c r="BW148" s="22">
        <v>0</v>
      </c>
    </row>
    <row r="149" spans="1:75" ht="12">
      <c r="A149" s="36" t="s">
        <v>19</v>
      </c>
      <c r="B149" s="36">
        <v>710</v>
      </c>
      <c r="C149" s="36" t="s">
        <v>98</v>
      </c>
      <c r="D149" s="36" t="s">
        <v>98</v>
      </c>
      <c r="E149" s="36">
        <v>1</v>
      </c>
      <c r="F149" s="36">
        <f t="shared" si="16"/>
        <v>7101</v>
      </c>
      <c r="H149" s="22">
        <f t="shared" si="17"/>
        <v>47802.6332712873</v>
      </c>
      <c r="I149" s="22">
        <f t="shared" si="18"/>
        <v>63375.43349355423</v>
      </c>
      <c r="J149" s="22">
        <f t="shared" si="19"/>
        <v>15572.800222266927</v>
      </c>
      <c r="L149" s="22">
        <f t="shared" si="20"/>
        <v>4134.431321637976</v>
      </c>
      <c r="M149" s="22">
        <f t="shared" si="21"/>
        <v>3553.363464516592</v>
      </c>
      <c r="N149" s="22">
        <f t="shared" si="22"/>
        <v>7885.005436112358</v>
      </c>
      <c r="O149" s="22">
        <f t="shared" si="23"/>
        <v>0</v>
      </c>
      <c r="Q149" s="22">
        <v>80.14181112760083</v>
      </c>
      <c r="R149" s="22">
        <v>1392.115761395432</v>
      </c>
      <c r="S149" s="22">
        <v>9276.858403830036</v>
      </c>
      <c r="T149" s="22">
        <v>6403.106410179893</v>
      </c>
      <c r="U149" s="22">
        <v>224.4555447779706</v>
      </c>
      <c r="V149" s="22">
        <v>5305.890079346227</v>
      </c>
      <c r="W149" s="22">
        <v>1167.1787196115934</v>
      </c>
      <c r="X149" s="22">
        <v>10848.317030558033</v>
      </c>
      <c r="Y149" s="22">
        <v>4003.290475154263</v>
      </c>
      <c r="Z149" s="22">
        <v>5540.21112351378</v>
      </c>
      <c r="AA149" s="22">
        <v>3561.0679117924633</v>
      </c>
      <c r="AC149" s="22">
        <v>-20.987054010025044</v>
      </c>
      <c r="AD149" s="22">
        <v>637.2164458592976</v>
      </c>
      <c r="AE149" s="22">
        <v>133.24858566416984</v>
      </c>
      <c r="AF149" s="22">
        <v>961.2939532188789</v>
      </c>
      <c r="AG149" s="22">
        <v>88.72272551618742</v>
      </c>
      <c r="AH149" s="22">
        <v>1289.2342914958178</v>
      </c>
      <c r="AI149" s="22">
        <v>240.72054140074442</v>
      </c>
      <c r="AJ149" s="22">
        <v>6355.050603215796</v>
      </c>
      <c r="AK149" s="22">
        <v>3258.167931141938</v>
      </c>
      <c r="AL149" s="22">
        <v>2487.434153435911</v>
      </c>
      <c r="AM149" s="22">
        <v>142.69804532820996</v>
      </c>
      <c r="AO149" s="22">
        <v>-20.987054010025044</v>
      </c>
      <c r="AP149" s="22">
        <v>474.12504578925075</v>
      </c>
      <c r="AQ149" s="22">
        <v>133.24858566416984</v>
      </c>
      <c r="AR149" s="22">
        <v>634.4443889064943</v>
      </c>
      <c r="AS149" s="22">
        <v>88.72272551618742</v>
      </c>
      <c r="AT149" s="22">
        <v>0</v>
      </c>
      <c r="AU149" s="22">
        <v>0</v>
      </c>
      <c r="AV149" s="22">
        <v>0</v>
      </c>
      <c r="AW149" s="22">
        <v>1143.5582816677788</v>
      </c>
      <c r="AX149" s="22">
        <v>1538.6213027759097</v>
      </c>
      <c r="AY149" s="22">
        <v>142.69804532820996</v>
      </c>
      <c r="BA149" s="22">
        <v>0</v>
      </c>
      <c r="BB149" s="22">
        <v>163.09140007004677</v>
      </c>
      <c r="BC149" s="22">
        <v>0</v>
      </c>
      <c r="BD149" s="22">
        <v>326.84956431238464</v>
      </c>
      <c r="BE149" s="22">
        <v>0</v>
      </c>
      <c r="BF149" s="22">
        <v>0</v>
      </c>
      <c r="BG149" s="22">
        <v>0</v>
      </c>
      <c r="BH149" s="22">
        <v>0</v>
      </c>
      <c r="BI149" s="22">
        <v>2114.609649474159</v>
      </c>
      <c r="BJ149" s="22">
        <v>948.8128506600013</v>
      </c>
      <c r="BK149" s="22">
        <v>0</v>
      </c>
      <c r="BM149" s="22">
        <v>0</v>
      </c>
      <c r="BN149" s="22">
        <v>0</v>
      </c>
      <c r="BO149" s="22">
        <v>0</v>
      </c>
      <c r="BP149" s="22">
        <v>0</v>
      </c>
      <c r="BQ149" s="22">
        <v>0</v>
      </c>
      <c r="BR149" s="22">
        <v>1289.2342914958178</v>
      </c>
      <c r="BS149" s="22">
        <v>240.72054140074442</v>
      </c>
      <c r="BT149" s="22">
        <v>6355.050603215796</v>
      </c>
      <c r="BU149" s="22">
        <v>0</v>
      </c>
      <c r="BV149" s="22">
        <v>0</v>
      </c>
      <c r="BW149" s="22">
        <v>0</v>
      </c>
    </row>
    <row r="150" spans="1:75" ht="12">
      <c r="A150" s="36" t="s">
        <v>19</v>
      </c>
      <c r="B150" s="36">
        <v>711</v>
      </c>
      <c r="C150" s="36" t="s">
        <v>99</v>
      </c>
      <c r="D150" s="36" t="s">
        <v>99</v>
      </c>
      <c r="E150" s="36">
        <v>1</v>
      </c>
      <c r="F150" s="36">
        <f t="shared" si="16"/>
        <v>7111</v>
      </c>
      <c r="H150" s="22">
        <f t="shared" si="17"/>
        <v>89374.6441073252</v>
      </c>
      <c r="I150" s="22">
        <f t="shared" si="18"/>
        <v>119026.74912265921</v>
      </c>
      <c r="J150" s="22">
        <f t="shared" si="19"/>
        <v>29652.10501533401</v>
      </c>
      <c r="L150" s="22">
        <f t="shared" si="20"/>
        <v>10828.599278030486</v>
      </c>
      <c r="M150" s="22">
        <f t="shared" si="21"/>
        <v>2843.528464257198</v>
      </c>
      <c r="N150" s="22">
        <f t="shared" si="22"/>
        <v>15979.977273046325</v>
      </c>
      <c r="O150" s="22">
        <f t="shared" si="23"/>
        <v>0</v>
      </c>
      <c r="Q150" s="22">
        <v>128.9237831183144</v>
      </c>
      <c r="R150" s="22">
        <v>673.5057582588552</v>
      </c>
      <c r="S150" s="22">
        <v>9090.732632888057</v>
      </c>
      <c r="T150" s="22">
        <v>4500.703700019578</v>
      </c>
      <c r="U150" s="22">
        <v>436.2210234200845</v>
      </c>
      <c r="V150" s="22">
        <v>6392.405457889185</v>
      </c>
      <c r="W150" s="22">
        <v>3839.8880603919292</v>
      </c>
      <c r="X150" s="22">
        <v>22648.13099628326</v>
      </c>
      <c r="Y150" s="22">
        <v>25384.84956467548</v>
      </c>
      <c r="Z150" s="22">
        <v>8333.32195862184</v>
      </c>
      <c r="AA150" s="22">
        <v>7945.961171758623</v>
      </c>
      <c r="AC150" s="22">
        <v>-33.76178253786638</v>
      </c>
      <c r="AD150" s="22">
        <v>359.8933174923228</v>
      </c>
      <c r="AE150" s="22">
        <v>130.57515952634796</v>
      </c>
      <c r="AF150" s="22">
        <v>707.5037229098707</v>
      </c>
      <c r="AG150" s="22">
        <v>172.42932520813824</v>
      </c>
      <c r="AH150" s="22">
        <v>1589.778586658416</v>
      </c>
      <c r="AI150" s="22">
        <v>810.5747747336264</v>
      </c>
      <c r="AJ150" s="22">
        <v>13579.623911654282</v>
      </c>
      <c r="AK150" s="22">
        <v>8943.484913797189</v>
      </c>
      <c r="AL150" s="22">
        <v>3073.5949129643986</v>
      </c>
      <c r="AM150" s="22">
        <v>318.40817292728156</v>
      </c>
      <c r="AO150" s="22">
        <v>-33.76178253786638</v>
      </c>
      <c r="AP150" s="22">
        <v>229.3817492258813</v>
      </c>
      <c r="AQ150" s="22">
        <v>130.57515952634796</v>
      </c>
      <c r="AR150" s="22">
        <v>445.9470178519016</v>
      </c>
      <c r="AS150" s="22">
        <v>172.42932520813824</v>
      </c>
      <c r="AT150" s="22">
        <v>0</v>
      </c>
      <c r="AU150" s="22">
        <v>0</v>
      </c>
      <c r="AV150" s="22">
        <v>0</v>
      </c>
      <c r="AW150" s="22">
        <v>7251.298682606026</v>
      </c>
      <c r="AX150" s="22">
        <v>2314.3209532227747</v>
      </c>
      <c r="AY150" s="22">
        <v>318.40817292728156</v>
      </c>
      <c r="BA150" s="22">
        <v>0</v>
      </c>
      <c r="BB150" s="22">
        <v>130.51156826644154</v>
      </c>
      <c r="BC150" s="22">
        <v>0</v>
      </c>
      <c r="BD150" s="22">
        <v>261.55670505796905</v>
      </c>
      <c r="BE150" s="22">
        <v>0</v>
      </c>
      <c r="BF150" s="22">
        <v>0</v>
      </c>
      <c r="BG150" s="22">
        <v>0</v>
      </c>
      <c r="BH150" s="22">
        <v>0</v>
      </c>
      <c r="BI150" s="22">
        <v>1692.1862311911634</v>
      </c>
      <c r="BJ150" s="22">
        <v>759.2739597416239</v>
      </c>
      <c r="BK150" s="22">
        <v>0</v>
      </c>
      <c r="BM150" s="22">
        <v>0</v>
      </c>
      <c r="BN150" s="22">
        <v>0</v>
      </c>
      <c r="BO150" s="22">
        <v>0</v>
      </c>
      <c r="BP150" s="22">
        <v>0</v>
      </c>
      <c r="BQ150" s="22">
        <v>0</v>
      </c>
      <c r="BR150" s="22">
        <v>1589.778586658416</v>
      </c>
      <c r="BS150" s="22">
        <v>810.5747747336264</v>
      </c>
      <c r="BT150" s="22">
        <v>13579.623911654282</v>
      </c>
      <c r="BU150" s="22">
        <v>0</v>
      </c>
      <c r="BV150" s="22">
        <v>0</v>
      </c>
      <c r="BW150" s="22">
        <v>0</v>
      </c>
    </row>
    <row r="151" spans="1:75" ht="12">
      <c r="A151" s="36" t="s">
        <v>19</v>
      </c>
      <c r="B151" s="36">
        <v>712</v>
      </c>
      <c r="C151" s="36" t="s">
        <v>100</v>
      </c>
      <c r="D151" s="36" t="s">
        <v>100</v>
      </c>
      <c r="E151" s="36">
        <v>1</v>
      </c>
      <c r="F151" s="36">
        <f t="shared" si="16"/>
        <v>7121</v>
      </c>
      <c r="H151" s="22">
        <f t="shared" si="17"/>
        <v>375364.8918355258</v>
      </c>
      <c r="I151" s="22">
        <f t="shared" si="18"/>
        <v>522048.03170209005</v>
      </c>
      <c r="J151" s="22">
        <f t="shared" si="19"/>
        <v>146683.13986656425</v>
      </c>
      <c r="L151" s="22">
        <f t="shared" si="20"/>
        <v>41374.6276495805</v>
      </c>
      <c r="M151" s="22">
        <f t="shared" si="21"/>
        <v>47173.545402288815</v>
      </c>
      <c r="N151" s="22">
        <f t="shared" si="22"/>
        <v>58134.96681469491</v>
      </c>
      <c r="O151" s="22">
        <f t="shared" si="23"/>
        <v>0</v>
      </c>
      <c r="Q151" s="22">
        <v>969.5416933154335</v>
      </c>
      <c r="R151" s="22">
        <v>16982.130435825336</v>
      </c>
      <c r="S151" s="22">
        <v>83284.91922231203</v>
      </c>
      <c r="T151" s="22">
        <v>38216.50159314849</v>
      </c>
      <c r="U151" s="22">
        <v>7770.286120811906</v>
      </c>
      <c r="V151" s="22">
        <v>13551.969952288002</v>
      </c>
      <c r="W151" s="22">
        <v>13821.539837849352</v>
      </c>
      <c r="X151" s="22">
        <v>68766.93704990795</v>
      </c>
      <c r="Y151" s="22">
        <v>44190.73676495161</v>
      </c>
      <c r="Z151" s="22">
        <v>49015.6669193332</v>
      </c>
      <c r="AA151" s="22">
        <v>38794.66224578244</v>
      </c>
      <c r="AC151" s="22">
        <v>-253.8977294908469</v>
      </c>
      <c r="AD151" s="22">
        <v>7948.912509512646</v>
      </c>
      <c r="AE151" s="22">
        <v>1196.2667974910523</v>
      </c>
      <c r="AF151" s="22">
        <v>8125.80913526308</v>
      </c>
      <c r="AG151" s="22">
        <v>3071.43654375295</v>
      </c>
      <c r="AH151" s="22">
        <v>3957.9542467273677</v>
      </c>
      <c r="AI151" s="22">
        <v>3426.312416956418</v>
      </c>
      <c r="AJ151" s="22">
        <v>50750.70015101112</v>
      </c>
      <c r="AK151" s="22">
        <v>40696.3039804388</v>
      </c>
      <c r="AL151" s="22">
        <v>26208.77374465813</v>
      </c>
      <c r="AM151" s="22">
        <v>1554.5680702434993</v>
      </c>
      <c r="AO151" s="22">
        <v>-253.8977294908469</v>
      </c>
      <c r="AP151" s="22">
        <v>5783.752755168783</v>
      </c>
      <c r="AQ151" s="22">
        <v>1196.2667974910523</v>
      </c>
      <c r="AR151" s="22">
        <v>3786.637835795074</v>
      </c>
      <c r="AS151" s="22">
        <v>3071.43654375295</v>
      </c>
      <c r="AT151" s="22">
        <v>0</v>
      </c>
      <c r="AU151" s="22">
        <v>0</v>
      </c>
      <c r="AV151" s="22">
        <v>0</v>
      </c>
      <c r="AW151" s="22">
        <v>12623.28659741182</v>
      </c>
      <c r="AX151" s="22">
        <v>13612.576779208172</v>
      </c>
      <c r="AY151" s="22">
        <v>1554.5680702434993</v>
      </c>
      <c r="BA151" s="22">
        <v>0</v>
      </c>
      <c r="BB151" s="22">
        <v>2165.1597543438625</v>
      </c>
      <c r="BC151" s="22">
        <v>0</v>
      </c>
      <c r="BD151" s="22">
        <v>4339.171299468006</v>
      </c>
      <c r="BE151" s="22">
        <v>0</v>
      </c>
      <c r="BF151" s="22">
        <v>0</v>
      </c>
      <c r="BG151" s="22">
        <v>0</v>
      </c>
      <c r="BH151" s="22">
        <v>0</v>
      </c>
      <c r="BI151" s="22">
        <v>28073.017383026985</v>
      </c>
      <c r="BJ151" s="22">
        <v>12596.196965449959</v>
      </c>
      <c r="BK151" s="22">
        <v>0</v>
      </c>
      <c r="BM151" s="22">
        <v>0</v>
      </c>
      <c r="BN151" s="22">
        <v>0</v>
      </c>
      <c r="BO151" s="22">
        <v>0</v>
      </c>
      <c r="BP151" s="22">
        <v>0</v>
      </c>
      <c r="BQ151" s="22">
        <v>0</v>
      </c>
      <c r="BR151" s="22">
        <v>3957.9542467273677</v>
      </c>
      <c r="BS151" s="22">
        <v>3426.312416956418</v>
      </c>
      <c r="BT151" s="22">
        <v>50750.70015101112</v>
      </c>
      <c r="BU151" s="22">
        <v>0</v>
      </c>
      <c r="BV151" s="22">
        <v>0</v>
      </c>
      <c r="BW151" s="22">
        <v>0</v>
      </c>
    </row>
    <row r="152" spans="1:75" ht="12">
      <c r="A152" s="36" t="s">
        <v>19</v>
      </c>
      <c r="B152" s="36">
        <v>713</v>
      </c>
      <c r="C152" s="36" t="s">
        <v>19</v>
      </c>
      <c r="D152" s="36" t="s">
        <v>19</v>
      </c>
      <c r="E152" s="36">
        <v>1</v>
      </c>
      <c r="F152" s="36">
        <f t="shared" si="16"/>
        <v>7131</v>
      </c>
      <c r="H152" s="22">
        <f t="shared" si="17"/>
        <v>112457.43867414336</v>
      </c>
      <c r="I152" s="22">
        <f t="shared" si="18"/>
        <v>145562.3392726158</v>
      </c>
      <c r="J152" s="22">
        <f t="shared" si="19"/>
        <v>33104.90059847245</v>
      </c>
      <c r="L152" s="22">
        <f t="shared" si="20"/>
        <v>8127.786220882099</v>
      </c>
      <c r="M152" s="22">
        <f t="shared" si="21"/>
        <v>5138.981032632023</v>
      </c>
      <c r="N152" s="22">
        <f t="shared" si="22"/>
        <v>19838.133344958333</v>
      </c>
      <c r="O152" s="22">
        <f t="shared" si="23"/>
        <v>0</v>
      </c>
      <c r="Q152" s="22">
        <v>282.2385522319856</v>
      </c>
      <c r="R152" s="22">
        <v>3946.239187437231</v>
      </c>
      <c r="S152" s="22">
        <v>39256.62948320562</v>
      </c>
      <c r="T152" s="22">
        <v>7937.030454841537</v>
      </c>
      <c r="U152" s="22">
        <v>1127.8296278242915</v>
      </c>
      <c r="V152" s="22">
        <v>7442.410400634954</v>
      </c>
      <c r="W152" s="22">
        <v>2743.6278993467295</v>
      </c>
      <c r="X152" s="22">
        <v>25594.01558634707</v>
      </c>
      <c r="Y152" s="22">
        <v>7726.109586969843</v>
      </c>
      <c r="Z152" s="22">
        <v>9246.315552009872</v>
      </c>
      <c r="AA152" s="22">
        <v>7154.992343294222</v>
      </c>
      <c r="AC152" s="22">
        <v>-73.91092933965344</v>
      </c>
      <c r="AD152" s="22">
        <v>1579.8728936394248</v>
      </c>
      <c r="AE152" s="22">
        <v>563.8644171199034</v>
      </c>
      <c r="AF152" s="22">
        <v>1259.1311406097493</v>
      </c>
      <c r="AG152" s="22">
        <v>445.80818262904114</v>
      </c>
      <c r="AH152" s="22">
        <v>2065.6279066900206</v>
      </c>
      <c r="AI152" s="22">
        <v>646.3472103051367</v>
      </c>
      <c r="AJ152" s="22">
        <v>17126.158227963177</v>
      </c>
      <c r="AK152" s="22">
        <v>5265.210658309706</v>
      </c>
      <c r="AL152" s="22">
        <v>3940.0781832860457</v>
      </c>
      <c r="AM152" s="22">
        <v>286.7127072599051</v>
      </c>
      <c r="AO152" s="22">
        <v>-73.91092933965344</v>
      </c>
      <c r="AP152" s="22">
        <v>1344.005209425648</v>
      </c>
      <c r="AQ152" s="22">
        <v>563.8644171199034</v>
      </c>
      <c r="AR152" s="22">
        <v>786.431477797774</v>
      </c>
      <c r="AS152" s="22">
        <v>445.80818262904114</v>
      </c>
      <c r="AT152" s="22">
        <v>0</v>
      </c>
      <c r="AU152" s="22">
        <v>0</v>
      </c>
      <c r="AV152" s="22">
        <v>0</v>
      </c>
      <c r="AW152" s="22">
        <v>2206.998632271801</v>
      </c>
      <c r="AX152" s="22">
        <v>2567.876523717679</v>
      </c>
      <c r="AY152" s="22">
        <v>286.7127072599051</v>
      </c>
      <c r="BA152" s="22">
        <v>0</v>
      </c>
      <c r="BB152" s="22">
        <v>235.86768421377684</v>
      </c>
      <c r="BC152" s="22">
        <v>0</v>
      </c>
      <c r="BD152" s="22">
        <v>472.6996628119754</v>
      </c>
      <c r="BE152" s="22">
        <v>0</v>
      </c>
      <c r="BF152" s="22">
        <v>0</v>
      </c>
      <c r="BG152" s="22">
        <v>0</v>
      </c>
      <c r="BH152" s="22">
        <v>0</v>
      </c>
      <c r="BI152" s="22">
        <v>3058.2120260379047</v>
      </c>
      <c r="BJ152" s="22">
        <v>1372.2016595683665</v>
      </c>
      <c r="BK152" s="22">
        <v>0</v>
      </c>
      <c r="BM152" s="22">
        <v>0</v>
      </c>
      <c r="BN152" s="22">
        <v>0</v>
      </c>
      <c r="BO152" s="22">
        <v>0</v>
      </c>
      <c r="BP152" s="22">
        <v>0</v>
      </c>
      <c r="BQ152" s="22">
        <v>0</v>
      </c>
      <c r="BR152" s="22">
        <v>2065.6279066900206</v>
      </c>
      <c r="BS152" s="22">
        <v>646.3472103051367</v>
      </c>
      <c r="BT152" s="22">
        <v>17126.158227963177</v>
      </c>
      <c r="BU152" s="22">
        <v>0</v>
      </c>
      <c r="BV152" s="22">
        <v>0</v>
      </c>
      <c r="BW152" s="22">
        <v>0</v>
      </c>
    </row>
    <row r="153" spans="1:75" ht="12">
      <c r="A153" s="36" t="s">
        <v>19</v>
      </c>
      <c r="B153" s="36">
        <v>714</v>
      </c>
      <c r="C153" s="36" t="s">
        <v>101</v>
      </c>
      <c r="D153" s="36" t="s">
        <v>101</v>
      </c>
      <c r="E153" s="36">
        <v>1</v>
      </c>
      <c r="F153" s="36">
        <f t="shared" si="16"/>
        <v>7141</v>
      </c>
      <c r="H153" s="22">
        <f t="shared" si="17"/>
        <v>11872.156761554024</v>
      </c>
      <c r="I153" s="22">
        <f t="shared" si="18"/>
        <v>14499.944292400794</v>
      </c>
      <c r="J153" s="22">
        <f t="shared" si="19"/>
        <v>2627.7875308467696</v>
      </c>
      <c r="L153" s="22">
        <f t="shared" si="20"/>
        <v>1276.3477679768682</v>
      </c>
      <c r="M153" s="22">
        <f t="shared" si="21"/>
        <v>224.2938729302579</v>
      </c>
      <c r="N153" s="22">
        <f t="shared" si="22"/>
        <v>1127.1458899396434</v>
      </c>
      <c r="O153" s="22">
        <f t="shared" si="23"/>
        <v>0</v>
      </c>
      <c r="Q153" s="22">
        <v>27.875412566122026</v>
      </c>
      <c r="R153" s="22">
        <v>220.93435202816013</v>
      </c>
      <c r="S153" s="22">
        <v>602.124823090058</v>
      </c>
      <c r="T153" s="22">
        <v>645.364062716258</v>
      </c>
      <c r="U153" s="22">
        <v>53.932781077392185</v>
      </c>
      <c r="V153" s="22">
        <v>336.51184801026943</v>
      </c>
      <c r="W153" s="22">
        <v>551.1075772563091</v>
      </c>
      <c r="X153" s="22">
        <v>4211.625907766558</v>
      </c>
      <c r="Y153" s="22">
        <v>2235.006176605008</v>
      </c>
      <c r="Z153" s="22">
        <v>1499.402521947551</v>
      </c>
      <c r="AA153" s="22">
        <v>1488.2712984903378</v>
      </c>
      <c r="AC153" s="22">
        <v>-7.299844873052189</v>
      </c>
      <c r="AD153" s="22">
        <v>85.54013030387969</v>
      </c>
      <c r="AE153" s="22">
        <v>8.64864780483381</v>
      </c>
      <c r="AF153" s="22">
        <v>84.57640827386884</v>
      </c>
      <c r="AG153" s="22">
        <v>21.318534753006148</v>
      </c>
      <c r="AH153" s="22">
        <v>64.09356723266805</v>
      </c>
      <c r="AI153" s="22">
        <v>89.09486150755903</v>
      </c>
      <c r="AJ153" s="22">
        <v>973.9574611994165</v>
      </c>
      <c r="AK153" s="22">
        <v>771.9172395757083</v>
      </c>
      <c r="AL153" s="22">
        <v>476.30296395712196</v>
      </c>
      <c r="AM153" s="22">
        <v>59.63756111175929</v>
      </c>
      <c r="AO153" s="22">
        <v>-7.299844873052189</v>
      </c>
      <c r="AP153" s="22">
        <v>75.24554543278056</v>
      </c>
      <c r="AQ153" s="22">
        <v>8.64864780483381</v>
      </c>
      <c r="AR153" s="22">
        <v>63.9451513317464</v>
      </c>
      <c r="AS153" s="22">
        <v>21.318534753006148</v>
      </c>
      <c r="AT153" s="22">
        <v>0</v>
      </c>
      <c r="AU153" s="22">
        <v>0</v>
      </c>
      <c r="AV153" s="22">
        <v>0</v>
      </c>
      <c r="AW153" s="22">
        <v>638.4397631642773</v>
      </c>
      <c r="AX153" s="22">
        <v>416.4124092515167</v>
      </c>
      <c r="AY153" s="22">
        <v>59.63756111175929</v>
      </c>
      <c r="BA153" s="22">
        <v>0</v>
      </c>
      <c r="BB153" s="22">
        <v>10.294584871099138</v>
      </c>
      <c r="BC153" s="22">
        <v>0</v>
      </c>
      <c r="BD153" s="22">
        <v>20.631256942122434</v>
      </c>
      <c r="BE153" s="22">
        <v>0</v>
      </c>
      <c r="BF153" s="22">
        <v>0</v>
      </c>
      <c r="BG153" s="22">
        <v>0</v>
      </c>
      <c r="BH153" s="22">
        <v>0</v>
      </c>
      <c r="BI153" s="22">
        <v>133.477476411431</v>
      </c>
      <c r="BJ153" s="22">
        <v>59.8905547056053</v>
      </c>
      <c r="BK153" s="22">
        <v>0</v>
      </c>
      <c r="BM153" s="22">
        <v>0</v>
      </c>
      <c r="BN153" s="22">
        <v>0</v>
      </c>
      <c r="BO153" s="22">
        <v>0</v>
      </c>
      <c r="BP153" s="22">
        <v>0</v>
      </c>
      <c r="BQ153" s="22">
        <v>0</v>
      </c>
      <c r="BR153" s="22">
        <v>64.09356723266805</v>
      </c>
      <c r="BS153" s="22">
        <v>89.09486150755903</v>
      </c>
      <c r="BT153" s="22">
        <v>973.9574611994165</v>
      </c>
      <c r="BU153" s="22">
        <v>0</v>
      </c>
      <c r="BV153" s="22">
        <v>0</v>
      </c>
      <c r="BW153" s="22">
        <v>0</v>
      </c>
    </row>
    <row r="154" spans="1:75" ht="12">
      <c r="A154" s="36" t="s">
        <v>19</v>
      </c>
      <c r="B154" s="36">
        <v>715</v>
      </c>
      <c r="C154" s="36" t="s">
        <v>102</v>
      </c>
      <c r="D154" s="36" t="s">
        <v>102</v>
      </c>
      <c r="E154" s="36">
        <v>1</v>
      </c>
      <c r="F154" s="36">
        <f t="shared" si="16"/>
        <v>7151</v>
      </c>
      <c r="H154" s="22">
        <f t="shared" si="17"/>
        <v>74614.08571242644</v>
      </c>
      <c r="I154" s="22">
        <f t="shared" si="18"/>
        <v>95320.85448778438</v>
      </c>
      <c r="J154" s="22">
        <f t="shared" si="19"/>
        <v>20706.768775357934</v>
      </c>
      <c r="L154" s="22">
        <f t="shared" si="20"/>
        <v>5429.441551562562</v>
      </c>
      <c r="M154" s="22">
        <f t="shared" si="21"/>
        <v>7002.007195741121</v>
      </c>
      <c r="N154" s="22">
        <f t="shared" si="22"/>
        <v>8275.320028054251</v>
      </c>
      <c r="O154" s="22">
        <f t="shared" si="23"/>
        <v>0</v>
      </c>
      <c r="Q154" s="22">
        <v>128.05267647562306</v>
      </c>
      <c r="R154" s="22">
        <v>1305.7296652736945</v>
      </c>
      <c r="S154" s="22">
        <v>24479.51592525707</v>
      </c>
      <c r="T154" s="22">
        <v>5576.661403275713</v>
      </c>
      <c r="U154" s="22">
        <v>549.6384895093064</v>
      </c>
      <c r="V154" s="22">
        <v>6501.496880512113</v>
      </c>
      <c r="W154" s="22">
        <v>2143.2562852237</v>
      </c>
      <c r="X154" s="22">
        <v>11268.978833474028</v>
      </c>
      <c r="Y154" s="22">
        <v>6060.810867146514</v>
      </c>
      <c r="Z154" s="22">
        <v>6313.368741629922</v>
      </c>
      <c r="AA154" s="22">
        <v>10286.575944648745</v>
      </c>
      <c r="AC154" s="22">
        <v>-33.5336623855835</v>
      </c>
      <c r="AD154" s="22">
        <v>766.0801768041309</v>
      </c>
      <c r="AE154" s="22">
        <v>351.6126616136922</v>
      </c>
      <c r="AF154" s="22">
        <v>1196.6237194655137</v>
      </c>
      <c r="AG154" s="22">
        <v>217.26094976225417</v>
      </c>
      <c r="AH154" s="22">
        <v>1516.0052587528755</v>
      </c>
      <c r="AI154" s="22">
        <v>424.19314509220004</v>
      </c>
      <c r="AJ154" s="22">
        <v>6335.121624209176</v>
      </c>
      <c r="AK154" s="22">
        <v>5898.198912310384</v>
      </c>
      <c r="AL154" s="22">
        <v>3623.0054036223964</v>
      </c>
      <c r="AM154" s="22">
        <v>412.2005861108968</v>
      </c>
      <c r="AO154" s="22">
        <v>-33.5336623855835</v>
      </c>
      <c r="AP154" s="22">
        <v>444.7037771598244</v>
      </c>
      <c r="AQ154" s="22">
        <v>351.6126616136922</v>
      </c>
      <c r="AR154" s="22">
        <v>552.5570417687767</v>
      </c>
      <c r="AS154" s="22">
        <v>217.26094976225417</v>
      </c>
      <c r="AT154" s="22">
        <v>0</v>
      </c>
      <c r="AU154" s="22">
        <v>0</v>
      </c>
      <c r="AV154" s="22">
        <v>0</v>
      </c>
      <c r="AW154" s="22">
        <v>1731.2984165807736</v>
      </c>
      <c r="AX154" s="22">
        <v>1753.3417809519285</v>
      </c>
      <c r="AY154" s="22">
        <v>412.2005861108968</v>
      </c>
      <c r="BA154" s="22">
        <v>0</v>
      </c>
      <c r="BB154" s="22">
        <v>321.3763996443065</v>
      </c>
      <c r="BC154" s="22">
        <v>0</v>
      </c>
      <c r="BD154" s="22">
        <v>644.0666776967369</v>
      </c>
      <c r="BE154" s="22">
        <v>0</v>
      </c>
      <c r="BF154" s="22">
        <v>0</v>
      </c>
      <c r="BG154" s="22">
        <v>0</v>
      </c>
      <c r="BH154" s="22">
        <v>0</v>
      </c>
      <c r="BI154" s="22">
        <v>4166.90049572961</v>
      </c>
      <c r="BJ154" s="22">
        <v>1869.663622670468</v>
      </c>
      <c r="BK154" s="22">
        <v>0</v>
      </c>
      <c r="BM154" s="22">
        <v>0</v>
      </c>
      <c r="BN154" s="22">
        <v>0</v>
      </c>
      <c r="BO154" s="22">
        <v>0</v>
      </c>
      <c r="BP154" s="22">
        <v>0</v>
      </c>
      <c r="BQ154" s="22">
        <v>0</v>
      </c>
      <c r="BR154" s="22">
        <v>1516.0052587528755</v>
      </c>
      <c r="BS154" s="22">
        <v>424.19314509220004</v>
      </c>
      <c r="BT154" s="22">
        <v>6335.121624209176</v>
      </c>
      <c r="BU154" s="22">
        <v>0</v>
      </c>
      <c r="BV154" s="22">
        <v>0</v>
      </c>
      <c r="BW154" s="22">
        <v>0</v>
      </c>
    </row>
    <row r="155" spans="1:75" ht="12">
      <c r="A155" s="36" t="s">
        <v>19</v>
      </c>
      <c r="B155" s="36">
        <v>799</v>
      </c>
      <c r="C155" s="27" t="s">
        <v>103</v>
      </c>
      <c r="D155" s="39" t="s">
        <v>492</v>
      </c>
      <c r="E155" s="36">
        <v>1</v>
      </c>
      <c r="F155" s="36">
        <f t="shared" si="16"/>
        <v>7991</v>
      </c>
      <c r="H155" s="22">
        <f t="shared" si="17"/>
        <v>0</v>
      </c>
      <c r="I155" s="22">
        <f t="shared" si="18"/>
        <v>0.002615886416291858</v>
      </c>
      <c r="J155" s="22">
        <f t="shared" si="19"/>
        <v>0.002615886416291858</v>
      </c>
      <c r="L155" s="22">
        <f t="shared" si="20"/>
        <v>0</v>
      </c>
      <c r="M155" s="22">
        <f t="shared" si="21"/>
        <v>0.002615886416291858</v>
      </c>
      <c r="N155" s="22">
        <f t="shared" si="22"/>
        <v>0</v>
      </c>
      <c r="O155" s="22">
        <f t="shared" si="23"/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C155" s="22">
        <v>0</v>
      </c>
      <c r="AD155" s="22">
        <v>0.00012006330968320912</v>
      </c>
      <c r="AE155" s="22">
        <v>0</v>
      </c>
      <c r="AF155" s="22">
        <v>0.00024061747242960286</v>
      </c>
      <c r="AG155" s="22">
        <v>0</v>
      </c>
      <c r="AH155" s="22">
        <v>0</v>
      </c>
      <c r="AI155" s="22">
        <v>0</v>
      </c>
      <c r="AJ155" s="22">
        <v>0</v>
      </c>
      <c r="AK155" s="22">
        <v>0.0015567162529408372</v>
      </c>
      <c r="AL155" s="22">
        <v>0.0006984893812382091</v>
      </c>
      <c r="AM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BA155" s="22">
        <v>0</v>
      </c>
      <c r="BB155" s="22">
        <v>0.00012006330968320912</v>
      </c>
      <c r="BC155" s="22">
        <v>0</v>
      </c>
      <c r="BD155" s="22">
        <v>0.00024061747242960286</v>
      </c>
      <c r="BE155" s="22">
        <v>0</v>
      </c>
      <c r="BF155" s="22">
        <v>0</v>
      </c>
      <c r="BG155" s="22">
        <v>0</v>
      </c>
      <c r="BH155" s="22">
        <v>0</v>
      </c>
      <c r="BI155" s="22">
        <v>0.0015567162529408372</v>
      </c>
      <c r="BJ155" s="22">
        <v>0.0006984893812382091</v>
      </c>
      <c r="BK155" s="22">
        <v>0</v>
      </c>
      <c r="BM155" s="22">
        <v>0</v>
      </c>
      <c r="BN155" s="22">
        <v>0</v>
      </c>
      <c r="BO155" s="22">
        <v>0</v>
      </c>
      <c r="BP155" s="22">
        <v>0</v>
      </c>
      <c r="BQ155" s="22">
        <v>0</v>
      </c>
      <c r="BR155" s="22">
        <v>0</v>
      </c>
      <c r="BS155" s="22">
        <v>0</v>
      </c>
      <c r="BT155" s="22">
        <v>0</v>
      </c>
      <c r="BU155" s="22">
        <v>0</v>
      </c>
      <c r="BV155" s="22">
        <v>0</v>
      </c>
      <c r="BW155" s="22">
        <v>0</v>
      </c>
    </row>
    <row r="156" spans="1:87" ht="12">
      <c r="A156" s="36" t="s">
        <v>19</v>
      </c>
      <c r="B156" s="36">
        <v>702</v>
      </c>
      <c r="C156" s="27" t="s">
        <v>103</v>
      </c>
      <c r="D156" s="39" t="s">
        <v>90</v>
      </c>
      <c r="E156" s="36">
        <v>0</v>
      </c>
      <c r="F156" s="36">
        <f t="shared" si="16"/>
        <v>7020</v>
      </c>
      <c r="H156" s="22">
        <f t="shared" si="17"/>
        <v>144.0963932907765</v>
      </c>
      <c r="I156" s="22">
        <f t="shared" si="18"/>
        <v>155.85972153919323</v>
      </c>
      <c r="J156" s="22">
        <f t="shared" si="19"/>
        <v>11.763328248416727</v>
      </c>
      <c r="L156" s="22">
        <f t="shared" si="20"/>
        <v>24.83370281920834</v>
      </c>
      <c r="M156" s="22">
        <f t="shared" si="21"/>
        <v>2.487964761638539</v>
      </c>
      <c r="N156" s="22">
        <f t="shared" si="22"/>
        <v>9.33703807810057</v>
      </c>
      <c r="O156" s="22">
        <f t="shared" si="23"/>
        <v>-24.895377410530728</v>
      </c>
      <c r="Q156" s="22">
        <v>2.61331992807394</v>
      </c>
      <c r="R156" s="22">
        <v>50.45559596490852</v>
      </c>
      <c r="S156" s="22">
        <v>36.58882676637074</v>
      </c>
      <c r="T156" s="22">
        <v>2.105592374278165</v>
      </c>
      <c r="U156" s="22">
        <v>4.758774800946371</v>
      </c>
      <c r="V156" s="22">
        <v>8.797695372817492</v>
      </c>
      <c r="W156" s="22">
        <v>0</v>
      </c>
      <c r="X156" s="22">
        <v>13.77166616689422</v>
      </c>
      <c r="Y156" s="22">
        <v>0</v>
      </c>
      <c r="Z156" s="22">
        <v>19.847686812783454</v>
      </c>
      <c r="AA156" s="22">
        <v>5.157235103703573</v>
      </c>
      <c r="AC156" s="22">
        <v>-0.6843604568486428</v>
      </c>
      <c r="AD156" s="22">
        <v>5.766098598126661</v>
      </c>
      <c r="AE156" s="22">
        <v>0.1751817697148194</v>
      </c>
      <c r="AF156" s="22">
        <v>0.14582700649356578</v>
      </c>
      <c r="AG156" s="22">
        <v>0.6270157280295929</v>
      </c>
      <c r="AH156" s="22">
        <v>0.6519382706934616</v>
      </c>
      <c r="AI156" s="22">
        <v>0</v>
      </c>
      <c r="AJ156" s="22">
        <v>2.4604077553400616</v>
      </c>
      <c r="AK156" s="22">
        <v>0.49352998879783516</v>
      </c>
      <c r="AL156" s="22">
        <v>2.0588031952956802</v>
      </c>
      <c r="AM156" s="22">
        <v>0.06888639277368708</v>
      </c>
      <c r="AO156" s="22">
        <v>-0.6843604568486428</v>
      </c>
      <c r="AP156" s="22">
        <v>17.184103801257834</v>
      </c>
      <c r="AQ156" s="22">
        <v>0.5255453091444583</v>
      </c>
      <c r="AR156" s="22">
        <v>0.20863018379036335</v>
      </c>
      <c r="AS156" s="22">
        <v>1.8810471840887786</v>
      </c>
      <c r="AT156" s="22">
        <v>0</v>
      </c>
      <c r="AU156" s="22">
        <v>0</v>
      </c>
      <c r="AV156" s="22">
        <v>0</v>
      </c>
      <c r="AW156" s="22">
        <v>0</v>
      </c>
      <c r="AX156" s="22">
        <v>5.512077619454489</v>
      </c>
      <c r="AY156" s="22">
        <v>0.20665917832106126</v>
      </c>
      <c r="BA156" s="22">
        <v>0</v>
      </c>
      <c r="BB156" s="22">
        <v>0.11419199312214771</v>
      </c>
      <c r="BC156" s="22">
        <v>0</v>
      </c>
      <c r="BD156" s="22">
        <v>0.22885083569033401</v>
      </c>
      <c r="BE156" s="22">
        <v>0</v>
      </c>
      <c r="BF156" s="22">
        <v>0</v>
      </c>
      <c r="BG156" s="22">
        <v>0</v>
      </c>
      <c r="BH156" s="22">
        <v>0</v>
      </c>
      <c r="BI156" s="22">
        <v>1.4805899663935056</v>
      </c>
      <c r="BJ156" s="22">
        <v>0.6643319664325521</v>
      </c>
      <c r="BK156" s="22">
        <v>0</v>
      </c>
      <c r="BM156" s="22">
        <v>0</v>
      </c>
      <c r="BN156" s="22">
        <v>0</v>
      </c>
      <c r="BO156" s="22">
        <v>0</v>
      </c>
      <c r="BP156" s="22">
        <v>0</v>
      </c>
      <c r="BQ156" s="22">
        <v>0</v>
      </c>
      <c r="BR156" s="22">
        <v>1.9558148120803847</v>
      </c>
      <c r="BS156" s="22">
        <v>0</v>
      </c>
      <c r="BT156" s="22">
        <v>7.381223266020184</v>
      </c>
      <c r="BU156" s="22">
        <v>0</v>
      </c>
      <c r="BV156" s="22">
        <v>0</v>
      </c>
      <c r="BW156" s="22">
        <v>0</v>
      </c>
      <c r="BZ156" s="44">
        <v>-11.532197196253321</v>
      </c>
      <c r="CA156" s="44">
        <v>-0.3503635394296389</v>
      </c>
      <c r="CB156" s="44">
        <v>-0.2916540129871316</v>
      </c>
      <c r="CC156" s="44">
        <v>-1.2540314560591856</v>
      </c>
      <c r="CD156" s="44">
        <v>-1.303876541386923</v>
      </c>
      <c r="CE156" s="44">
        <v>0</v>
      </c>
      <c r="CF156" s="44">
        <v>-4.920815510680122</v>
      </c>
      <c r="CG156" s="44">
        <v>-0.9870599775956704</v>
      </c>
      <c r="CH156" s="44">
        <v>-4.117606390591361</v>
      </c>
      <c r="CI156" s="44">
        <v>-0.13777278554737418</v>
      </c>
    </row>
    <row r="157" spans="1:87" ht="12">
      <c r="A157" s="36" t="s">
        <v>19</v>
      </c>
      <c r="B157" s="36">
        <v>703</v>
      </c>
      <c r="C157" s="27" t="s">
        <v>103</v>
      </c>
      <c r="D157" s="39" t="s">
        <v>91</v>
      </c>
      <c r="E157" s="36">
        <v>0</v>
      </c>
      <c r="F157" s="36">
        <f t="shared" si="16"/>
        <v>7030</v>
      </c>
      <c r="H157" s="22">
        <f t="shared" si="17"/>
        <v>3182.919320253307</v>
      </c>
      <c r="I157" s="22">
        <f t="shared" si="18"/>
        <v>3143.6656711866863</v>
      </c>
      <c r="J157" s="22">
        <f t="shared" si="19"/>
        <v>-39.25364906662071</v>
      </c>
      <c r="L157" s="22">
        <f t="shared" si="20"/>
        <v>124.16298088897722</v>
      </c>
      <c r="M157" s="22">
        <f t="shared" si="21"/>
        <v>8.112358597195618</v>
      </c>
      <c r="N157" s="22">
        <f t="shared" si="22"/>
        <v>183.84824295600453</v>
      </c>
      <c r="O157" s="22">
        <f t="shared" si="23"/>
        <v>-355.3772315087981</v>
      </c>
      <c r="Q157" s="22">
        <v>828.4224171994391</v>
      </c>
      <c r="R157" s="22">
        <v>285.1505650744073</v>
      </c>
      <c r="S157" s="22">
        <v>454.178697469515</v>
      </c>
      <c r="T157" s="22">
        <v>304.2580980831951</v>
      </c>
      <c r="U157" s="22">
        <v>60.27781414532071</v>
      </c>
      <c r="V157" s="22">
        <v>8.797695372817492</v>
      </c>
      <c r="W157" s="22">
        <v>28.692241252047477</v>
      </c>
      <c r="X157" s="22">
        <v>329.2680183539256</v>
      </c>
      <c r="Y157" s="22">
        <v>475.486608160085</v>
      </c>
      <c r="Z157" s="22">
        <v>131.71646703029012</v>
      </c>
      <c r="AA157" s="22">
        <v>276.67069811226435</v>
      </c>
      <c r="AC157" s="22">
        <v>-216.9422648210198</v>
      </c>
      <c r="AD157" s="22">
        <v>32.496187344161456</v>
      </c>
      <c r="AE157" s="22">
        <v>2.174538924068737</v>
      </c>
      <c r="AF157" s="22">
        <v>10.297753951613078</v>
      </c>
      <c r="AG157" s="22">
        <v>7.942199221708178</v>
      </c>
      <c r="AH157" s="22">
        <v>0.6519382706934616</v>
      </c>
      <c r="AI157" s="22">
        <v>1.804696685450201</v>
      </c>
      <c r="AJ157" s="22">
        <v>58.826112695857844</v>
      </c>
      <c r="AK157" s="22">
        <v>46.884200524952576</v>
      </c>
      <c r="AL157" s="22">
        <v>12.915433057273013</v>
      </c>
      <c r="AM157" s="22">
        <v>3.6955550786204983</v>
      </c>
      <c r="AO157" s="22">
        <v>-216.9422648210198</v>
      </c>
      <c r="AP157" s="22">
        <v>97.1162229980178</v>
      </c>
      <c r="AQ157" s="22">
        <v>6.523616772206211</v>
      </c>
      <c r="AR157" s="22">
        <v>30.14706155770753</v>
      </c>
      <c r="AS157" s="22">
        <v>23.826597665124535</v>
      </c>
      <c r="AT157" s="22">
        <v>0</v>
      </c>
      <c r="AU157" s="22">
        <v>0</v>
      </c>
      <c r="AV157" s="22">
        <v>0</v>
      </c>
      <c r="AW157" s="22">
        <v>135.82493000651783</v>
      </c>
      <c r="AX157" s="22">
        <v>36.580151474561596</v>
      </c>
      <c r="AY157" s="22">
        <v>11.086665235861494</v>
      </c>
      <c r="BA157" s="22">
        <v>0</v>
      </c>
      <c r="BB157" s="22">
        <v>0.3723390344665757</v>
      </c>
      <c r="BC157" s="22">
        <v>0</v>
      </c>
      <c r="BD157" s="22">
        <v>0.7462002971317022</v>
      </c>
      <c r="BE157" s="22">
        <v>0</v>
      </c>
      <c r="BF157" s="22">
        <v>0</v>
      </c>
      <c r="BG157" s="22">
        <v>0</v>
      </c>
      <c r="BH157" s="22">
        <v>0</v>
      </c>
      <c r="BI157" s="22">
        <v>4.827671568339897</v>
      </c>
      <c r="BJ157" s="22">
        <v>2.166147697257443</v>
      </c>
      <c r="BK157" s="22">
        <v>0</v>
      </c>
      <c r="BM157" s="22">
        <v>0</v>
      </c>
      <c r="BN157" s="22">
        <v>0</v>
      </c>
      <c r="BO157" s="22">
        <v>0</v>
      </c>
      <c r="BP157" s="22">
        <v>0</v>
      </c>
      <c r="BQ157" s="22">
        <v>0</v>
      </c>
      <c r="BR157" s="22">
        <v>1.9558148120803847</v>
      </c>
      <c r="BS157" s="22">
        <v>5.414090056350603</v>
      </c>
      <c r="BT157" s="22">
        <v>176.47833808757355</v>
      </c>
      <c r="BU157" s="22">
        <v>0</v>
      </c>
      <c r="BV157" s="22">
        <v>0</v>
      </c>
      <c r="BW157" s="22">
        <v>0</v>
      </c>
      <c r="BZ157" s="44">
        <v>-64.99237468832293</v>
      </c>
      <c r="CA157" s="44">
        <v>-4.3490778481374734</v>
      </c>
      <c r="CB157" s="44">
        <v>-20.595507903226153</v>
      </c>
      <c r="CC157" s="44">
        <v>-15.884398443416357</v>
      </c>
      <c r="CD157" s="44">
        <v>-1.303876541386923</v>
      </c>
      <c r="CE157" s="44">
        <v>-3.6093933709004022</v>
      </c>
      <c r="CF157" s="44">
        <v>-117.6522253917157</v>
      </c>
      <c r="CG157" s="44">
        <v>-93.76840104990515</v>
      </c>
      <c r="CH157" s="44">
        <v>-25.830866114546026</v>
      </c>
      <c r="CI157" s="44">
        <v>-7.391110157240996</v>
      </c>
    </row>
    <row r="158" spans="1:87" ht="12">
      <c r="A158" s="36" t="s">
        <v>19</v>
      </c>
      <c r="B158" s="36">
        <v>704</v>
      </c>
      <c r="C158" s="27" t="s">
        <v>103</v>
      </c>
      <c r="D158" s="39" t="s">
        <v>92</v>
      </c>
      <c r="E158" s="36">
        <v>0</v>
      </c>
      <c r="F158" s="36">
        <f t="shared" si="16"/>
        <v>7040</v>
      </c>
      <c r="H158" s="22">
        <f t="shared" si="17"/>
        <v>480.38969738664855</v>
      </c>
      <c r="I158" s="22">
        <f t="shared" si="18"/>
        <v>538.6743888115898</v>
      </c>
      <c r="J158" s="22">
        <f t="shared" si="19"/>
        <v>58.28469142494126</v>
      </c>
      <c r="L158" s="22">
        <f t="shared" si="20"/>
        <v>44.22938121865234</v>
      </c>
      <c r="M158" s="22">
        <f t="shared" si="21"/>
        <v>17.492669722792844</v>
      </c>
      <c r="N158" s="22">
        <f t="shared" si="22"/>
        <v>113.13202333337856</v>
      </c>
      <c r="O158" s="22">
        <f t="shared" si="23"/>
        <v>-116.56938284988249</v>
      </c>
      <c r="Q158" s="22">
        <v>0</v>
      </c>
      <c r="R158" s="22">
        <v>18.347489441784916</v>
      </c>
      <c r="S158" s="22">
        <v>44.542919541668724</v>
      </c>
      <c r="T158" s="22">
        <v>25.267108491337986</v>
      </c>
      <c r="U158" s="22">
        <v>0</v>
      </c>
      <c r="V158" s="22">
        <v>51.46651793098234</v>
      </c>
      <c r="W158" s="22">
        <v>23.278610827132866</v>
      </c>
      <c r="X158" s="22">
        <v>181.53559947269656</v>
      </c>
      <c r="Y158" s="22">
        <v>17.52946020866673</v>
      </c>
      <c r="Z158" s="22">
        <v>105.553607140712</v>
      </c>
      <c r="AA158" s="22">
        <v>12.868384331666382</v>
      </c>
      <c r="AC158" s="22">
        <v>0</v>
      </c>
      <c r="AD158" s="22">
        <v>2.35054642001879</v>
      </c>
      <c r="AE158" s="22">
        <v>0.2132647631310845</v>
      </c>
      <c r="AF158" s="22">
        <v>1.370864355757281</v>
      </c>
      <c r="AG158" s="22">
        <v>0</v>
      </c>
      <c r="AH158" s="22">
        <v>3.813838883556751</v>
      </c>
      <c r="AI158" s="22">
        <v>1.4641878768746919</v>
      </c>
      <c r="AJ158" s="22">
        <v>32.43264768402808</v>
      </c>
      <c r="AK158" s="22">
        <v>5.139091155591215</v>
      </c>
      <c r="AL158" s="22">
        <v>11.328364273496295</v>
      </c>
      <c r="AM158" s="22">
        <v>0.17188601248706675</v>
      </c>
      <c r="AO158" s="22">
        <v>0</v>
      </c>
      <c r="AP158" s="22">
        <v>6.2487650186392125</v>
      </c>
      <c r="AQ158" s="22">
        <v>0.6397942893932536</v>
      </c>
      <c r="AR158" s="22">
        <v>2.5035622054843607</v>
      </c>
      <c r="AS158" s="22">
        <v>0</v>
      </c>
      <c r="AT158" s="22">
        <v>0</v>
      </c>
      <c r="AU158" s="22">
        <v>0</v>
      </c>
      <c r="AV158" s="22">
        <v>0</v>
      </c>
      <c r="AW158" s="22">
        <v>5.007370691484529</v>
      </c>
      <c r="AX158" s="22">
        <v>29.314230976189787</v>
      </c>
      <c r="AY158" s="22">
        <v>0.5156580374612002</v>
      </c>
      <c r="BA158" s="22">
        <v>0</v>
      </c>
      <c r="BB158" s="22">
        <v>0.8028742414171577</v>
      </c>
      <c r="BC158" s="22">
        <v>0</v>
      </c>
      <c r="BD158" s="22">
        <v>1.6090308617874818</v>
      </c>
      <c r="BE158" s="22">
        <v>0</v>
      </c>
      <c r="BF158" s="22">
        <v>0</v>
      </c>
      <c r="BG158" s="22">
        <v>0</v>
      </c>
      <c r="BH158" s="22">
        <v>0</v>
      </c>
      <c r="BI158" s="22">
        <v>10.409902775289114</v>
      </c>
      <c r="BJ158" s="22">
        <v>4.670861844299091</v>
      </c>
      <c r="BK158" s="22">
        <v>0</v>
      </c>
      <c r="BM158" s="22">
        <v>0</v>
      </c>
      <c r="BN158" s="22">
        <v>0</v>
      </c>
      <c r="BO158" s="22">
        <v>0</v>
      </c>
      <c r="BP158" s="22">
        <v>0</v>
      </c>
      <c r="BQ158" s="22">
        <v>0</v>
      </c>
      <c r="BR158" s="22">
        <v>11.441516650670252</v>
      </c>
      <c r="BS158" s="22">
        <v>4.392563630624076</v>
      </c>
      <c r="BT158" s="22">
        <v>97.29794305208424</v>
      </c>
      <c r="BU158" s="22">
        <v>0</v>
      </c>
      <c r="BV158" s="22">
        <v>0</v>
      </c>
      <c r="BW158" s="22">
        <v>0</v>
      </c>
      <c r="BZ158" s="44">
        <v>-4.70109284003758</v>
      </c>
      <c r="CA158" s="44">
        <v>-0.42652952626216906</v>
      </c>
      <c r="CB158" s="44">
        <v>-2.7417287115145617</v>
      </c>
      <c r="CC158" s="44">
        <v>0</v>
      </c>
      <c r="CD158" s="44">
        <v>-7.627677767113501</v>
      </c>
      <c r="CE158" s="44">
        <v>-2.9283757537493837</v>
      </c>
      <c r="CF158" s="44">
        <v>-64.86529536805615</v>
      </c>
      <c r="CG158" s="44">
        <v>-10.278182311182428</v>
      </c>
      <c r="CH158" s="44">
        <v>-22.656728546992586</v>
      </c>
      <c r="CI158" s="44">
        <v>-0.34377202497413345</v>
      </c>
    </row>
    <row r="159" spans="1:87" ht="12">
      <c r="A159" s="36" t="s">
        <v>19</v>
      </c>
      <c r="B159" s="36">
        <v>705</v>
      </c>
      <c r="C159" s="27" t="s">
        <v>103</v>
      </c>
      <c r="D159" s="39" t="s">
        <v>93</v>
      </c>
      <c r="E159" s="36">
        <v>0</v>
      </c>
      <c r="F159" s="36">
        <f t="shared" si="16"/>
        <v>7050</v>
      </c>
      <c r="H159" s="22">
        <f t="shared" si="17"/>
        <v>193.0132805319839</v>
      </c>
      <c r="I159" s="22">
        <f t="shared" si="18"/>
        <v>218.4099714501621</v>
      </c>
      <c r="J159" s="22">
        <f t="shared" si="19"/>
        <v>25.3966909181782</v>
      </c>
      <c r="L159" s="22">
        <f t="shared" si="20"/>
        <v>19.104444020438745</v>
      </c>
      <c r="M159" s="22">
        <f t="shared" si="21"/>
        <v>7.4524776255906815</v>
      </c>
      <c r="N159" s="22">
        <f t="shared" si="22"/>
        <v>49.63315110850519</v>
      </c>
      <c r="O159" s="22">
        <f t="shared" si="23"/>
        <v>-50.79338183635641</v>
      </c>
      <c r="Q159" s="22">
        <v>0</v>
      </c>
      <c r="R159" s="22">
        <v>3.822393633705191</v>
      </c>
      <c r="S159" s="22">
        <v>16.703594828125773</v>
      </c>
      <c r="T159" s="22">
        <v>7.369573309973578</v>
      </c>
      <c r="U159" s="22">
        <v>0</v>
      </c>
      <c r="V159" s="22">
        <v>5.278617223690495</v>
      </c>
      <c r="W159" s="22">
        <v>4.330904339931696</v>
      </c>
      <c r="X159" s="22">
        <v>88.8898452590445</v>
      </c>
      <c r="Y159" s="22">
        <v>13.147095156500047</v>
      </c>
      <c r="Z159" s="22">
        <v>46.01054670236163</v>
      </c>
      <c r="AA159" s="22">
        <v>7.460710078650969</v>
      </c>
      <c r="AC159" s="22">
        <v>0</v>
      </c>
      <c r="AD159" s="22">
        <v>0.5479593419672728</v>
      </c>
      <c r="AE159" s="22">
        <v>0.0799742861741567</v>
      </c>
      <c r="AF159" s="22">
        <v>0.47190267001696284</v>
      </c>
      <c r="AG159" s="22">
        <v>0</v>
      </c>
      <c r="AH159" s="22">
        <v>0.39116296241607695</v>
      </c>
      <c r="AI159" s="22">
        <v>0.27240704686040784</v>
      </c>
      <c r="AJ159" s="22">
        <v>15.880813693558576</v>
      </c>
      <c r="AK159" s="22">
        <v>2.730167951341552</v>
      </c>
      <c r="AL159" s="22">
        <v>4.922648520289711</v>
      </c>
      <c r="AM159" s="22">
        <v>0.0996544455534864</v>
      </c>
      <c r="AO159" s="22">
        <v>0</v>
      </c>
      <c r="AP159" s="22">
        <v>1.301826045549836</v>
      </c>
      <c r="AQ159" s="22">
        <v>0.2399228585224701</v>
      </c>
      <c r="AR159" s="22">
        <v>0.7302056432662718</v>
      </c>
      <c r="AS159" s="22">
        <v>0</v>
      </c>
      <c r="AT159" s="22">
        <v>0</v>
      </c>
      <c r="AU159" s="22">
        <v>0</v>
      </c>
      <c r="AV159" s="22">
        <v>0</v>
      </c>
      <c r="AW159" s="22">
        <v>3.7555280186133966</v>
      </c>
      <c r="AX159" s="22">
        <v>12.777998117826312</v>
      </c>
      <c r="AY159" s="22">
        <v>0.2989633366604592</v>
      </c>
      <c r="BA159" s="22">
        <v>0</v>
      </c>
      <c r="BB159" s="22">
        <v>0.3420519803519826</v>
      </c>
      <c r="BC159" s="22">
        <v>0</v>
      </c>
      <c r="BD159" s="22">
        <v>0.6855023667846167</v>
      </c>
      <c r="BE159" s="22">
        <v>0</v>
      </c>
      <c r="BF159" s="22">
        <v>0</v>
      </c>
      <c r="BG159" s="22">
        <v>0</v>
      </c>
      <c r="BH159" s="22">
        <v>0</v>
      </c>
      <c r="BI159" s="22">
        <v>4.434975835411261</v>
      </c>
      <c r="BJ159" s="22">
        <v>1.9899474430428212</v>
      </c>
      <c r="BK159" s="22">
        <v>0</v>
      </c>
      <c r="BM159" s="22">
        <v>0</v>
      </c>
      <c r="BN159" s="22">
        <v>0</v>
      </c>
      <c r="BO159" s="22">
        <v>0</v>
      </c>
      <c r="BP159" s="22">
        <v>0</v>
      </c>
      <c r="BQ159" s="22">
        <v>0</v>
      </c>
      <c r="BR159" s="22">
        <v>1.1734888872482307</v>
      </c>
      <c r="BS159" s="22">
        <v>0.8172211405812235</v>
      </c>
      <c r="BT159" s="22">
        <v>47.64244108067573</v>
      </c>
      <c r="BU159" s="22">
        <v>0</v>
      </c>
      <c r="BV159" s="22">
        <v>0</v>
      </c>
      <c r="BW159" s="22">
        <v>0</v>
      </c>
      <c r="BZ159" s="44">
        <v>-1.0959186839345458</v>
      </c>
      <c r="CA159" s="44">
        <v>-0.15994857234831342</v>
      </c>
      <c r="CB159" s="44">
        <v>-0.9438053400339257</v>
      </c>
      <c r="CC159" s="44">
        <v>0</v>
      </c>
      <c r="CD159" s="44">
        <v>-0.7823259248321538</v>
      </c>
      <c r="CE159" s="44">
        <v>-0.5448140937208157</v>
      </c>
      <c r="CF159" s="44">
        <v>-31.761627387117155</v>
      </c>
      <c r="CG159" s="44">
        <v>-5.460335902683105</v>
      </c>
      <c r="CH159" s="44">
        <v>-9.845297040579423</v>
      </c>
      <c r="CI159" s="44">
        <v>-0.1993088911069728</v>
      </c>
    </row>
    <row r="160" spans="1:87" ht="12">
      <c r="A160" s="36" t="s">
        <v>19</v>
      </c>
      <c r="B160" s="36">
        <v>706</v>
      </c>
      <c r="C160" s="27" t="s">
        <v>103</v>
      </c>
      <c r="D160" s="39" t="s">
        <v>94</v>
      </c>
      <c r="E160" s="36">
        <v>0</v>
      </c>
      <c r="F160" s="36">
        <f t="shared" si="16"/>
        <v>7060</v>
      </c>
      <c r="H160" s="22">
        <f t="shared" si="17"/>
        <v>348.1652413269989</v>
      </c>
      <c r="I160" s="22">
        <f t="shared" si="18"/>
        <v>396.135534932175</v>
      </c>
      <c r="J160" s="22">
        <f t="shared" si="19"/>
        <v>47.970293605176096</v>
      </c>
      <c r="L160" s="22">
        <f t="shared" si="20"/>
        <v>31.384516568635753</v>
      </c>
      <c r="M160" s="22">
        <f t="shared" si="21"/>
        <v>20.350283324444515</v>
      </c>
      <c r="N160" s="22">
        <f t="shared" si="22"/>
        <v>92.176080922448</v>
      </c>
      <c r="O160" s="22">
        <f t="shared" si="23"/>
        <v>-95.94058721035216</v>
      </c>
      <c r="Q160" s="22">
        <v>0</v>
      </c>
      <c r="R160" s="22">
        <v>28.285712889418413</v>
      </c>
      <c r="S160" s="22">
        <v>29.430143268602546</v>
      </c>
      <c r="T160" s="22">
        <v>11.580758058529911</v>
      </c>
      <c r="U160" s="22">
        <v>4.758774800946371</v>
      </c>
      <c r="V160" s="22">
        <v>4.838732455049621</v>
      </c>
      <c r="W160" s="22">
        <v>27.609515167064558</v>
      </c>
      <c r="X160" s="22">
        <v>160.25211539658727</v>
      </c>
      <c r="Y160" s="22">
        <v>30.676555365166774</v>
      </c>
      <c r="Z160" s="22">
        <v>31.57586538397367</v>
      </c>
      <c r="AA160" s="22">
        <v>19.15706854165971</v>
      </c>
      <c r="AC160" s="22">
        <v>0</v>
      </c>
      <c r="AD160" s="22">
        <v>3.522515007638421</v>
      </c>
      <c r="AE160" s="22">
        <v>0.14090707564018085</v>
      </c>
      <c r="AF160" s="22">
        <v>1.0064497243323967</v>
      </c>
      <c r="AG160" s="22">
        <v>0.6270157280295929</v>
      </c>
      <c r="AH160" s="22">
        <v>0.35856604888140386</v>
      </c>
      <c r="AI160" s="22">
        <v>1.7365949237350993</v>
      </c>
      <c r="AJ160" s="22">
        <v>28.630199334866163</v>
      </c>
      <c r="AK160" s="22">
        <v>6.957789931312803</v>
      </c>
      <c r="AL160" s="22">
        <v>4.734370395731348</v>
      </c>
      <c r="AM160" s="22">
        <v>0.25588543500867844</v>
      </c>
      <c r="AO160" s="22">
        <v>0</v>
      </c>
      <c r="AP160" s="22">
        <v>9.633512737068786</v>
      </c>
      <c r="AQ160" s="22">
        <v>0.4227212269205425</v>
      </c>
      <c r="AR160" s="22">
        <v>1.1474660108469987</v>
      </c>
      <c r="AS160" s="22">
        <v>1.8810471840887786</v>
      </c>
      <c r="AT160" s="22">
        <v>0</v>
      </c>
      <c r="AU160" s="22">
        <v>0</v>
      </c>
      <c r="AV160" s="22">
        <v>0</v>
      </c>
      <c r="AW160" s="22">
        <v>8.762898710097923</v>
      </c>
      <c r="AX160" s="22">
        <v>8.769214394586687</v>
      </c>
      <c r="AY160" s="22">
        <v>0.7676563050260354</v>
      </c>
      <c r="BA160" s="22">
        <v>0</v>
      </c>
      <c r="BB160" s="22">
        <v>0.9340322858464749</v>
      </c>
      <c r="BC160" s="22">
        <v>0</v>
      </c>
      <c r="BD160" s="22">
        <v>1.871883162150191</v>
      </c>
      <c r="BE160" s="22">
        <v>0</v>
      </c>
      <c r="BF160" s="22">
        <v>0</v>
      </c>
      <c r="BG160" s="22">
        <v>0</v>
      </c>
      <c r="BH160" s="22">
        <v>0</v>
      </c>
      <c r="BI160" s="22">
        <v>12.110471083840487</v>
      </c>
      <c r="BJ160" s="22">
        <v>5.433896792607361</v>
      </c>
      <c r="BK160" s="22">
        <v>0</v>
      </c>
      <c r="BM160" s="22">
        <v>0</v>
      </c>
      <c r="BN160" s="22">
        <v>0</v>
      </c>
      <c r="BO160" s="22">
        <v>0</v>
      </c>
      <c r="BP160" s="22">
        <v>0</v>
      </c>
      <c r="BQ160" s="22">
        <v>0</v>
      </c>
      <c r="BR160" s="22">
        <v>1.0756981466442117</v>
      </c>
      <c r="BS160" s="22">
        <v>5.209784771205298</v>
      </c>
      <c r="BT160" s="22">
        <v>85.89059800459849</v>
      </c>
      <c r="BU160" s="22">
        <v>0</v>
      </c>
      <c r="BV160" s="22">
        <v>0</v>
      </c>
      <c r="BW160" s="22">
        <v>0</v>
      </c>
      <c r="BZ160" s="44">
        <v>-7.045030015276841</v>
      </c>
      <c r="CA160" s="44">
        <v>-0.28181415128036164</v>
      </c>
      <c r="CB160" s="44">
        <v>-2.0128994486647933</v>
      </c>
      <c r="CC160" s="44">
        <v>-1.2540314560591856</v>
      </c>
      <c r="CD160" s="44">
        <v>-0.7171320977628078</v>
      </c>
      <c r="CE160" s="44">
        <v>-3.4731898474701985</v>
      </c>
      <c r="CF160" s="44">
        <v>-57.260398669732325</v>
      </c>
      <c r="CG160" s="44">
        <v>-13.915579862625606</v>
      </c>
      <c r="CH160" s="44">
        <v>-9.468740791462698</v>
      </c>
      <c r="CI160" s="44">
        <v>-0.511770870017357</v>
      </c>
    </row>
    <row r="161" spans="1:87" ht="12">
      <c r="A161" s="36" t="s">
        <v>19</v>
      </c>
      <c r="B161" s="36">
        <v>707</v>
      </c>
      <c r="C161" s="27" t="s">
        <v>103</v>
      </c>
      <c r="D161" s="39" t="s">
        <v>95</v>
      </c>
      <c r="E161" s="36">
        <v>0</v>
      </c>
      <c r="F161" s="36">
        <f t="shared" si="16"/>
        <v>7070</v>
      </c>
      <c r="H161" s="22">
        <f t="shared" si="17"/>
        <v>158.5382520803226</v>
      </c>
      <c r="I161" s="22">
        <f t="shared" si="18"/>
        <v>136.2906246533962</v>
      </c>
      <c r="J161" s="22">
        <f t="shared" si="19"/>
        <v>-22.247627426926382</v>
      </c>
      <c r="L161" s="22">
        <f t="shared" si="20"/>
        <v>-24.763106792429838</v>
      </c>
      <c r="M161" s="22">
        <f t="shared" si="21"/>
        <v>1.3151382715258375</v>
      </c>
      <c r="N161" s="22">
        <f t="shared" si="22"/>
        <v>13.278884006279313</v>
      </c>
      <c r="O161" s="22">
        <f t="shared" si="23"/>
        <v>-12.078542912301696</v>
      </c>
      <c r="Q161" s="22">
        <v>108.01722369372287</v>
      </c>
      <c r="R161" s="22">
        <v>3.822393633705191</v>
      </c>
      <c r="S161" s="22">
        <v>4.772455665178793</v>
      </c>
      <c r="T161" s="22">
        <v>2.105592374278165</v>
      </c>
      <c r="U161" s="22">
        <v>0</v>
      </c>
      <c r="V161" s="22">
        <v>11.437003984662741</v>
      </c>
      <c r="W161" s="22">
        <v>0</v>
      </c>
      <c r="X161" s="22">
        <v>20.031514424573412</v>
      </c>
      <c r="Y161" s="22">
        <v>2.191182526083341</v>
      </c>
      <c r="Z161" s="22">
        <v>4.510837911996239</v>
      </c>
      <c r="AA161" s="22">
        <v>1.6500478661218296</v>
      </c>
      <c r="AC161" s="22">
        <v>-28.286898883077235</v>
      </c>
      <c r="AD161" s="22">
        <v>0.45406264587874</v>
      </c>
      <c r="AE161" s="22">
        <v>0.022849796049759057</v>
      </c>
      <c r="AF161" s="22">
        <v>0.1098669148662649</v>
      </c>
      <c r="AG161" s="22">
        <v>0</v>
      </c>
      <c r="AH161" s="22">
        <v>0.8475197519015001</v>
      </c>
      <c r="AI161" s="22">
        <v>0</v>
      </c>
      <c r="AJ161" s="22">
        <v>3.578774916858271</v>
      </c>
      <c r="AK161" s="22">
        <v>0.469520417100905</v>
      </c>
      <c r="AL161" s="22">
        <v>0.5346369390920858</v>
      </c>
      <c r="AM161" s="22">
        <v>0.022040074403322348</v>
      </c>
      <c r="AO161" s="22">
        <v>-28.286898883077235</v>
      </c>
      <c r="AP161" s="22">
        <v>1.301826045549836</v>
      </c>
      <c r="AQ161" s="22">
        <v>0.06854938814927718</v>
      </c>
      <c r="AR161" s="22">
        <v>0.20863018379036335</v>
      </c>
      <c r="AS161" s="22">
        <v>0</v>
      </c>
      <c r="AT161" s="22">
        <v>0</v>
      </c>
      <c r="AU161" s="22">
        <v>0</v>
      </c>
      <c r="AV161" s="22">
        <v>0</v>
      </c>
      <c r="AW161" s="22">
        <v>0.625921336435566</v>
      </c>
      <c r="AX161" s="22">
        <v>1.2527449135123838</v>
      </c>
      <c r="AY161" s="22">
        <v>0.06612022320996705</v>
      </c>
      <c r="BA161" s="22">
        <v>0</v>
      </c>
      <c r="BB161" s="22">
        <v>0.06036189208638402</v>
      </c>
      <c r="BC161" s="22">
        <v>0</v>
      </c>
      <c r="BD161" s="22">
        <v>0.12097056080843133</v>
      </c>
      <c r="BE161" s="22">
        <v>0</v>
      </c>
      <c r="BF161" s="22">
        <v>0</v>
      </c>
      <c r="BG161" s="22">
        <v>0</v>
      </c>
      <c r="BH161" s="22">
        <v>0</v>
      </c>
      <c r="BI161" s="22">
        <v>0.7826399148671488</v>
      </c>
      <c r="BJ161" s="22">
        <v>0.35116590376387324</v>
      </c>
      <c r="BK161" s="22">
        <v>0</v>
      </c>
      <c r="BM161" s="22">
        <v>0</v>
      </c>
      <c r="BN161" s="22">
        <v>0</v>
      </c>
      <c r="BO161" s="22">
        <v>0</v>
      </c>
      <c r="BP161" s="22">
        <v>0</v>
      </c>
      <c r="BQ161" s="22">
        <v>0</v>
      </c>
      <c r="BR161" s="22">
        <v>2.5425592557045</v>
      </c>
      <c r="BS161" s="22">
        <v>0</v>
      </c>
      <c r="BT161" s="22">
        <v>10.736324750574813</v>
      </c>
      <c r="BU161" s="22">
        <v>0</v>
      </c>
      <c r="BV161" s="22">
        <v>0</v>
      </c>
      <c r="BW161" s="22">
        <v>0</v>
      </c>
      <c r="BZ161" s="44">
        <v>-0.90812529175748</v>
      </c>
      <c r="CA161" s="44">
        <v>-0.04569959209951812</v>
      </c>
      <c r="CB161" s="44">
        <v>-0.21973382973252978</v>
      </c>
      <c r="CC161" s="44">
        <v>0</v>
      </c>
      <c r="CD161" s="44">
        <v>-1.695039503803</v>
      </c>
      <c r="CE161" s="44">
        <v>0</v>
      </c>
      <c r="CF161" s="44">
        <v>-7.1575498337165415</v>
      </c>
      <c r="CG161" s="44">
        <v>-0.9390408342018098</v>
      </c>
      <c r="CH161" s="44">
        <v>-1.0692738781841713</v>
      </c>
      <c r="CI161" s="44">
        <v>-0.0440801488066447</v>
      </c>
    </row>
    <row r="162" spans="1:87" ht="12">
      <c r="A162" s="36" t="s">
        <v>19</v>
      </c>
      <c r="B162" s="36">
        <v>708</v>
      </c>
      <c r="C162" s="27" t="s">
        <v>103</v>
      </c>
      <c r="D162" s="39" t="s">
        <v>96</v>
      </c>
      <c r="E162" s="36">
        <v>0</v>
      </c>
      <c r="F162" s="36">
        <f t="shared" si="16"/>
        <v>7080</v>
      </c>
      <c r="H162" s="22">
        <f t="shared" si="17"/>
        <v>183.55194139245566</v>
      </c>
      <c r="I162" s="22">
        <f t="shared" si="18"/>
        <v>203.01313891809792</v>
      </c>
      <c r="J162" s="22">
        <f t="shared" si="19"/>
        <v>19.46119752564227</v>
      </c>
      <c r="L162" s="22">
        <f t="shared" si="20"/>
        <v>16.596650234478968</v>
      </c>
      <c r="M162" s="22">
        <f t="shared" si="21"/>
        <v>6.462336999395801</v>
      </c>
      <c r="N162" s="22">
        <f t="shared" si="22"/>
        <v>37.14956656131508</v>
      </c>
      <c r="O162" s="22">
        <f t="shared" si="23"/>
        <v>-40.74735626954759</v>
      </c>
      <c r="Q162" s="22">
        <v>3.4844265707652538</v>
      </c>
      <c r="R162" s="22">
        <v>3.057914906964153</v>
      </c>
      <c r="S162" s="22">
        <v>38.17964532143034</v>
      </c>
      <c r="T162" s="22">
        <v>0</v>
      </c>
      <c r="U162" s="22">
        <v>0</v>
      </c>
      <c r="V162" s="22">
        <v>3.5190781491269973</v>
      </c>
      <c r="W162" s="22">
        <v>11.368623892320704</v>
      </c>
      <c r="X162" s="22">
        <v>63.850452228327754</v>
      </c>
      <c r="Y162" s="22">
        <v>4.382365052166682</v>
      </c>
      <c r="Z162" s="22">
        <v>52.32571977915637</v>
      </c>
      <c r="AA162" s="22">
        <v>3.3837154921974246</v>
      </c>
      <c r="AC162" s="22">
        <v>-0.9124806091315237</v>
      </c>
      <c r="AD162" s="22">
        <v>0.446022528829886</v>
      </c>
      <c r="AE162" s="22">
        <v>0.18279836839807245</v>
      </c>
      <c r="AF162" s="22">
        <v>0.19814203770451905</v>
      </c>
      <c r="AG162" s="22">
        <v>0</v>
      </c>
      <c r="AH162" s="22">
        <v>0.2607753082773846</v>
      </c>
      <c r="AI162" s="22">
        <v>0.7150684980085706</v>
      </c>
      <c r="AJ162" s="22">
        <v>11.407345047485737</v>
      </c>
      <c r="AK162" s="22">
        <v>1.6991949904232997</v>
      </c>
      <c r="AL162" s="22">
        <v>5.4191342781924465</v>
      </c>
      <c r="AM162" s="22">
        <v>0.04519707745387273</v>
      </c>
      <c r="AO162" s="22">
        <v>-0.9124806091315237</v>
      </c>
      <c r="AP162" s="22">
        <v>1.0414608364398688</v>
      </c>
      <c r="AQ162" s="22">
        <v>0.5483951051942174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1.251842672871132</v>
      </c>
      <c r="AX162" s="22">
        <v>14.531840996743654</v>
      </c>
      <c r="AY162" s="22">
        <v>0.13559123236161819</v>
      </c>
      <c r="BA162" s="22">
        <v>0</v>
      </c>
      <c r="BB162" s="22">
        <v>0.29660675004978937</v>
      </c>
      <c r="BC162" s="22">
        <v>0</v>
      </c>
      <c r="BD162" s="22">
        <v>0.5944261131135571</v>
      </c>
      <c r="BE162" s="22">
        <v>0</v>
      </c>
      <c r="BF162" s="22">
        <v>0</v>
      </c>
      <c r="BG162" s="22">
        <v>0</v>
      </c>
      <c r="BH162" s="22">
        <v>0</v>
      </c>
      <c r="BI162" s="22">
        <v>3.845742298398767</v>
      </c>
      <c r="BJ162" s="22">
        <v>1.7255618378336877</v>
      </c>
      <c r="BK162" s="22">
        <v>0</v>
      </c>
      <c r="BM162" s="22">
        <v>0</v>
      </c>
      <c r="BN162" s="22">
        <v>0</v>
      </c>
      <c r="BO162" s="22">
        <v>0</v>
      </c>
      <c r="BP162" s="22">
        <v>0</v>
      </c>
      <c r="BQ162" s="22">
        <v>0</v>
      </c>
      <c r="BR162" s="22">
        <v>0.7823259248321539</v>
      </c>
      <c r="BS162" s="22">
        <v>2.1452054940257117</v>
      </c>
      <c r="BT162" s="22">
        <v>34.222035142457216</v>
      </c>
      <c r="BU162" s="22">
        <v>0</v>
      </c>
      <c r="BV162" s="22">
        <v>0</v>
      </c>
      <c r="BW162" s="22">
        <v>0</v>
      </c>
      <c r="BZ162" s="44">
        <v>-0.892045057659772</v>
      </c>
      <c r="CA162" s="44">
        <v>-0.36559673679614496</v>
      </c>
      <c r="CB162" s="44">
        <v>-0.39628407540903804</v>
      </c>
      <c r="CC162" s="44">
        <v>0</v>
      </c>
      <c r="CD162" s="44">
        <v>-0.5215506165547693</v>
      </c>
      <c r="CE162" s="44">
        <v>-1.430136996017141</v>
      </c>
      <c r="CF162" s="44">
        <v>-22.81469009497148</v>
      </c>
      <c r="CG162" s="44">
        <v>-3.3983899808466</v>
      </c>
      <c r="CH162" s="44">
        <v>-10.838268556384895</v>
      </c>
      <c r="CI162" s="44">
        <v>-0.09039415490774545</v>
      </c>
    </row>
    <row r="163" spans="1:87" ht="12">
      <c r="A163" s="36" t="s">
        <v>19</v>
      </c>
      <c r="B163" s="36">
        <v>709</v>
      </c>
      <c r="C163" s="27" t="s">
        <v>103</v>
      </c>
      <c r="D163" s="39" t="s">
        <v>97</v>
      </c>
      <c r="E163" s="36">
        <v>0</v>
      </c>
      <c r="F163" s="36">
        <f t="shared" si="16"/>
        <v>7090</v>
      </c>
      <c r="H163" s="22">
        <f t="shared" si="17"/>
        <v>1368.5714041574581</v>
      </c>
      <c r="I163" s="22">
        <f t="shared" si="18"/>
        <v>1363.1529994668579</v>
      </c>
      <c r="J163" s="22">
        <f t="shared" si="19"/>
        <v>-5.418404690600283</v>
      </c>
      <c r="L163" s="22">
        <f t="shared" si="20"/>
        <v>1.545836731322504</v>
      </c>
      <c r="M163" s="22">
        <f t="shared" si="21"/>
        <v>17.757737524689084</v>
      </c>
      <c r="N163" s="22">
        <f t="shared" si="22"/>
        <v>187.99896090941087</v>
      </c>
      <c r="O163" s="22">
        <f t="shared" si="23"/>
        <v>-212.72093985602274</v>
      </c>
      <c r="Q163" s="22">
        <v>426.8422549187437</v>
      </c>
      <c r="R163" s="22">
        <v>189.59072423177747</v>
      </c>
      <c r="S163" s="22">
        <v>128.0608936822976</v>
      </c>
      <c r="T163" s="22">
        <v>44.21743985984147</v>
      </c>
      <c r="U163" s="22">
        <v>13.483195269348052</v>
      </c>
      <c r="V163" s="22">
        <v>30.352049036220347</v>
      </c>
      <c r="W163" s="22">
        <v>39.519502101876725</v>
      </c>
      <c r="X163" s="22">
        <v>324.26013974778226</v>
      </c>
      <c r="Y163" s="22">
        <v>18.6250514717084</v>
      </c>
      <c r="Z163" s="22">
        <v>108.2601098879097</v>
      </c>
      <c r="AA163" s="22">
        <v>45.360043949952264</v>
      </c>
      <c r="AC163" s="22">
        <v>-111.7788746186117</v>
      </c>
      <c r="AD163" s="22">
        <v>21.79520403909912</v>
      </c>
      <c r="AE163" s="22">
        <v>0.6131361940018683</v>
      </c>
      <c r="AF163" s="22">
        <v>2.0048821642495165</v>
      </c>
      <c r="AG163" s="22">
        <v>1.7765445627505132</v>
      </c>
      <c r="AH163" s="22">
        <v>2.2491870338924427</v>
      </c>
      <c r="AI163" s="22">
        <v>2.485714302601221</v>
      </c>
      <c r="AJ163" s="22">
        <v>57.93141896664329</v>
      </c>
      <c r="AK163" s="22">
        <v>5.295992070516149</v>
      </c>
      <c r="AL163" s="22">
        <v>11.602505901987914</v>
      </c>
      <c r="AM163" s="22">
        <v>0.6058846922693484</v>
      </c>
      <c r="AO163" s="22">
        <v>-111.7788746186117</v>
      </c>
      <c r="AP163" s="22">
        <v>64.57057185927187</v>
      </c>
      <c r="AQ163" s="22">
        <v>1.8394085820056045</v>
      </c>
      <c r="AR163" s="22">
        <v>4.381233859597631</v>
      </c>
      <c r="AS163" s="22">
        <v>5.32963368825154</v>
      </c>
      <c r="AT163" s="22">
        <v>0</v>
      </c>
      <c r="AU163" s="22">
        <v>0</v>
      </c>
      <c r="AV163" s="22">
        <v>0</v>
      </c>
      <c r="AW163" s="22">
        <v>5.320331359702312</v>
      </c>
      <c r="AX163" s="22">
        <v>30.065877924297205</v>
      </c>
      <c r="AY163" s="22">
        <v>1.8176540768080451</v>
      </c>
      <c r="BA163" s="22">
        <v>0</v>
      </c>
      <c r="BB163" s="22">
        <v>0.8150402580254893</v>
      </c>
      <c r="BC163" s="22">
        <v>0</v>
      </c>
      <c r="BD163" s="22">
        <v>1.633412633150917</v>
      </c>
      <c r="BE163" s="22">
        <v>0</v>
      </c>
      <c r="BF163" s="22">
        <v>0</v>
      </c>
      <c r="BG163" s="22">
        <v>0</v>
      </c>
      <c r="BH163" s="22">
        <v>0</v>
      </c>
      <c r="BI163" s="22">
        <v>10.567644851846135</v>
      </c>
      <c r="BJ163" s="22">
        <v>4.741639781666544</v>
      </c>
      <c r="BK163" s="22">
        <v>0</v>
      </c>
      <c r="BM163" s="22">
        <v>0</v>
      </c>
      <c r="BN163" s="22">
        <v>0</v>
      </c>
      <c r="BO163" s="22">
        <v>0</v>
      </c>
      <c r="BP163" s="22">
        <v>0</v>
      </c>
      <c r="BQ163" s="22">
        <v>0</v>
      </c>
      <c r="BR163" s="22">
        <v>6.747561101677327</v>
      </c>
      <c r="BS163" s="22">
        <v>7.4571429078036635</v>
      </c>
      <c r="BT163" s="22">
        <v>173.79425689992988</v>
      </c>
      <c r="BU163" s="22">
        <v>0</v>
      </c>
      <c r="BV163" s="22">
        <v>0</v>
      </c>
      <c r="BW163" s="22">
        <v>0</v>
      </c>
      <c r="BZ163" s="44">
        <v>-43.59040807819824</v>
      </c>
      <c r="CA163" s="44">
        <v>-1.2262723880037363</v>
      </c>
      <c r="CB163" s="44">
        <v>-4.009764328499032</v>
      </c>
      <c r="CC163" s="44">
        <v>-3.5530891255010264</v>
      </c>
      <c r="CD163" s="44">
        <v>-4.4983740677848845</v>
      </c>
      <c r="CE163" s="44">
        <v>-4.971428605202442</v>
      </c>
      <c r="CF163" s="44">
        <v>-115.86283793328658</v>
      </c>
      <c r="CG163" s="44">
        <v>-10.591984141032297</v>
      </c>
      <c r="CH163" s="44">
        <v>-23.205011803975832</v>
      </c>
      <c r="CI163" s="44">
        <v>-1.2117693845386968</v>
      </c>
    </row>
    <row r="164" spans="1:87" ht="12">
      <c r="A164" s="36" t="s">
        <v>19</v>
      </c>
      <c r="B164" s="36">
        <v>710</v>
      </c>
      <c r="C164" s="27" t="s">
        <v>103</v>
      </c>
      <c r="D164" s="39" t="s">
        <v>98</v>
      </c>
      <c r="E164" s="36">
        <v>0</v>
      </c>
      <c r="F164" s="36">
        <f t="shared" si="16"/>
        <v>7100</v>
      </c>
      <c r="H164" s="22">
        <f t="shared" si="17"/>
        <v>4318.895805349581</v>
      </c>
      <c r="I164" s="22">
        <f t="shared" si="18"/>
        <v>4378.709016750788</v>
      </c>
      <c r="J164" s="22">
        <f t="shared" si="19"/>
        <v>59.813211401207</v>
      </c>
      <c r="L164" s="22">
        <f t="shared" si="20"/>
        <v>174.3181427946556</v>
      </c>
      <c r="M164" s="22">
        <f t="shared" si="21"/>
        <v>5.121491408965358</v>
      </c>
      <c r="N164" s="22">
        <f t="shared" si="22"/>
        <v>0</v>
      </c>
      <c r="O164" s="22">
        <f t="shared" si="23"/>
        <v>-119.62642280241398</v>
      </c>
      <c r="Q164" s="22">
        <v>0</v>
      </c>
      <c r="R164" s="22">
        <v>2.2934361802231145</v>
      </c>
      <c r="S164" s="22">
        <v>0</v>
      </c>
      <c r="T164" s="22">
        <v>0</v>
      </c>
      <c r="U164" s="22">
        <v>1.5862582669821235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4315.016110902376</v>
      </c>
      <c r="AC164" s="22">
        <v>0</v>
      </c>
      <c r="AD164" s="22">
        <v>0.3387201923697981</v>
      </c>
      <c r="AE164" s="22">
        <v>0</v>
      </c>
      <c r="AF164" s="22">
        <v>0.1570303040453418</v>
      </c>
      <c r="AG164" s="22">
        <v>0.20900524267653092</v>
      </c>
      <c r="AH164" s="22">
        <v>0</v>
      </c>
      <c r="AI164" s="22">
        <v>0</v>
      </c>
      <c r="AJ164" s="22">
        <v>0</v>
      </c>
      <c r="AK164" s="22">
        <v>1.0159346453244114</v>
      </c>
      <c r="AL164" s="22">
        <v>0.4558438703588691</v>
      </c>
      <c r="AM164" s="22">
        <v>57.636677146432035</v>
      </c>
      <c r="AO164" s="22">
        <v>0</v>
      </c>
      <c r="AP164" s="22">
        <v>0.7810956273299016</v>
      </c>
      <c r="AQ164" s="22">
        <v>0</v>
      </c>
      <c r="AR164" s="22">
        <v>0</v>
      </c>
      <c r="AS164" s="22">
        <v>0.6270157280295928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172.91003143929612</v>
      </c>
      <c r="BA164" s="22">
        <v>0</v>
      </c>
      <c r="BB164" s="22">
        <v>0.23506494977949272</v>
      </c>
      <c r="BC164" s="22">
        <v>0</v>
      </c>
      <c r="BD164" s="22">
        <v>0.4710909121360254</v>
      </c>
      <c r="BE164" s="22">
        <v>0</v>
      </c>
      <c r="BF164" s="22">
        <v>0</v>
      </c>
      <c r="BG164" s="22">
        <v>0</v>
      </c>
      <c r="BH164" s="22">
        <v>0</v>
      </c>
      <c r="BI164" s="22">
        <v>3.0478039359732336</v>
      </c>
      <c r="BJ164" s="22">
        <v>1.3675316110766071</v>
      </c>
      <c r="BK164" s="22">
        <v>0</v>
      </c>
      <c r="BM164" s="22">
        <v>0</v>
      </c>
      <c r="BN164" s="22">
        <v>0</v>
      </c>
      <c r="BO164" s="22">
        <v>0</v>
      </c>
      <c r="BP164" s="22">
        <v>0</v>
      </c>
      <c r="BQ164" s="22">
        <v>0</v>
      </c>
      <c r="BR164" s="22">
        <v>0</v>
      </c>
      <c r="BS164" s="22">
        <v>0</v>
      </c>
      <c r="BT164" s="22">
        <v>0</v>
      </c>
      <c r="BU164" s="22">
        <v>0</v>
      </c>
      <c r="BV164" s="22">
        <v>0</v>
      </c>
      <c r="BW164" s="22">
        <v>0</v>
      </c>
      <c r="BZ164" s="44">
        <v>-0.6774403847395961</v>
      </c>
      <c r="CA164" s="44">
        <v>0</v>
      </c>
      <c r="CB164" s="44">
        <v>-0.3140606080906836</v>
      </c>
      <c r="CC164" s="44">
        <v>-0.4180104853530619</v>
      </c>
      <c r="CD164" s="44">
        <v>0</v>
      </c>
      <c r="CE164" s="44">
        <v>0</v>
      </c>
      <c r="CF164" s="44">
        <v>0</v>
      </c>
      <c r="CG164" s="44">
        <v>-2.0318692906488223</v>
      </c>
      <c r="CH164" s="44">
        <v>-0.9116877407177381</v>
      </c>
      <c r="CI164" s="44">
        <v>-115.27335429286408</v>
      </c>
    </row>
    <row r="165" spans="1:87" ht="12">
      <c r="A165" s="36" t="s">
        <v>19</v>
      </c>
      <c r="B165" s="36">
        <v>711</v>
      </c>
      <c r="C165" s="27" t="s">
        <v>103</v>
      </c>
      <c r="D165" s="39" t="s">
        <v>99</v>
      </c>
      <c r="E165" s="36">
        <v>0</v>
      </c>
      <c r="F165" s="36">
        <f t="shared" si="16"/>
        <v>7110</v>
      </c>
      <c r="H165" s="22">
        <f t="shared" si="17"/>
        <v>5300.401029443469</v>
      </c>
      <c r="I165" s="22">
        <f t="shared" si="18"/>
        <v>5833.780754471615</v>
      </c>
      <c r="J165" s="22">
        <f t="shared" si="19"/>
        <v>533.3797250281459</v>
      </c>
      <c r="L165" s="22">
        <f t="shared" si="20"/>
        <v>850.138562666171</v>
      </c>
      <c r="M165" s="22">
        <f t="shared" si="21"/>
        <v>110.70758698281881</v>
      </c>
      <c r="N165" s="22">
        <f t="shared" si="22"/>
        <v>639.2930254354478</v>
      </c>
      <c r="O165" s="22">
        <f t="shared" si="23"/>
        <v>-1066.7594500562918</v>
      </c>
      <c r="Q165" s="22">
        <v>0</v>
      </c>
      <c r="R165" s="22">
        <v>3.057914906964153</v>
      </c>
      <c r="S165" s="22">
        <v>28.634733991072753</v>
      </c>
      <c r="T165" s="22">
        <v>221.08719929920736</v>
      </c>
      <c r="U165" s="22">
        <v>54.725910210883264</v>
      </c>
      <c r="V165" s="22">
        <v>69.94167821389907</v>
      </c>
      <c r="W165" s="22">
        <v>23.278610827132866</v>
      </c>
      <c r="X165" s="22">
        <v>1155.5679883675791</v>
      </c>
      <c r="Y165" s="22">
        <v>2181.322204715966</v>
      </c>
      <c r="Z165" s="22">
        <v>502.507343396381</v>
      </c>
      <c r="AA165" s="22">
        <v>1060.2774455143833</v>
      </c>
      <c r="AC165" s="22">
        <v>0</v>
      </c>
      <c r="AD165" s="22">
        <v>2.0408967881265783</v>
      </c>
      <c r="AE165" s="22">
        <v>0.13709877629855433</v>
      </c>
      <c r="AF165" s="22">
        <v>10.696467289938791</v>
      </c>
      <c r="AG165" s="22">
        <v>7.210680872340317</v>
      </c>
      <c r="AH165" s="22">
        <v>5.182909252013019</v>
      </c>
      <c r="AI165" s="22">
        <v>1.4641878768746919</v>
      </c>
      <c r="AJ165" s="22">
        <v>206.45057801626155</v>
      </c>
      <c r="AK165" s="22">
        <v>229.66229017141342</v>
      </c>
      <c r="AL165" s="22">
        <v>56.372242718565374</v>
      </c>
      <c r="AM165" s="22">
        <v>14.162373266313576</v>
      </c>
      <c r="AO165" s="22">
        <v>0</v>
      </c>
      <c r="AP165" s="22">
        <v>1.0414608364398688</v>
      </c>
      <c r="AQ165" s="22">
        <v>0.41129632889566303</v>
      </c>
      <c r="AR165" s="22">
        <v>21.906169297988153</v>
      </c>
      <c r="AS165" s="22">
        <v>21.632042617020954</v>
      </c>
      <c r="AT165" s="22">
        <v>0</v>
      </c>
      <c r="AU165" s="22">
        <v>0</v>
      </c>
      <c r="AV165" s="22">
        <v>0</v>
      </c>
      <c r="AW165" s="22">
        <v>623.104690421606</v>
      </c>
      <c r="AX165" s="22">
        <v>139.55578336527955</v>
      </c>
      <c r="AY165" s="22">
        <v>42.48711979894073</v>
      </c>
      <c r="BA165" s="22">
        <v>0</v>
      </c>
      <c r="BB165" s="22">
        <v>5.081229527939865</v>
      </c>
      <c r="BC165" s="22">
        <v>0</v>
      </c>
      <c r="BD165" s="22">
        <v>10.183232571828226</v>
      </c>
      <c r="BE165" s="22">
        <v>0</v>
      </c>
      <c r="BF165" s="22">
        <v>0</v>
      </c>
      <c r="BG165" s="22">
        <v>0</v>
      </c>
      <c r="BH165" s="22">
        <v>0</v>
      </c>
      <c r="BI165" s="22">
        <v>65.88218009263413</v>
      </c>
      <c r="BJ165" s="22">
        <v>29.56094479041658</v>
      </c>
      <c r="BK165" s="22">
        <v>0</v>
      </c>
      <c r="BM165" s="22">
        <v>0</v>
      </c>
      <c r="BN165" s="22">
        <v>0</v>
      </c>
      <c r="BO165" s="22">
        <v>0</v>
      </c>
      <c r="BP165" s="22">
        <v>0</v>
      </c>
      <c r="BQ165" s="22">
        <v>0</v>
      </c>
      <c r="BR165" s="22">
        <v>15.548727756039058</v>
      </c>
      <c r="BS165" s="22">
        <v>4.392563630624076</v>
      </c>
      <c r="BT165" s="22">
        <v>619.3517340487847</v>
      </c>
      <c r="BU165" s="22">
        <v>0</v>
      </c>
      <c r="BV165" s="22">
        <v>0</v>
      </c>
      <c r="BW165" s="22">
        <v>0</v>
      </c>
      <c r="BZ165" s="44">
        <v>-4.081793576253156</v>
      </c>
      <c r="CA165" s="44">
        <v>-0.2741975525971087</v>
      </c>
      <c r="CB165" s="44">
        <v>-21.392934579877586</v>
      </c>
      <c r="CC165" s="44">
        <v>-14.421361744680636</v>
      </c>
      <c r="CD165" s="44">
        <v>-10.36581850402604</v>
      </c>
      <c r="CE165" s="44">
        <v>-2.9283757537493837</v>
      </c>
      <c r="CF165" s="44">
        <v>-412.90115603252315</v>
      </c>
      <c r="CG165" s="44">
        <v>-459.3245803428268</v>
      </c>
      <c r="CH165" s="44">
        <v>-112.74448543713076</v>
      </c>
      <c r="CI165" s="44">
        <v>-28.324746532627156</v>
      </c>
    </row>
    <row r="166" spans="1:87" ht="12">
      <c r="A166" s="36" t="s">
        <v>19</v>
      </c>
      <c r="B166" s="36">
        <v>712</v>
      </c>
      <c r="C166" s="27" t="s">
        <v>103</v>
      </c>
      <c r="D166" s="39" t="s">
        <v>100</v>
      </c>
      <c r="E166" s="36">
        <v>0</v>
      </c>
      <c r="F166" s="36">
        <f t="shared" si="16"/>
        <v>7120</v>
      </c>
      <c r="H166" s="22">
        <f t="shared" si="17"/>
        <v>19820.96311949792</v>
      </c>
      <c r="I166" s="22">
        <f t="shared" si="18"/>
        <v>21423.149899578086</v>
      </c>
      <c r="J166" s="22">
        <f t="shared" si="19"/>
        <v>1602.1867800801679</v>
      </c>
      <c r="L166" s="22">
        <f t="shared" si="20"/>
        <v>3251.0330830946427</v>
      </c>
      <c r="M166" s="22">
        <f t="shared" si="21"/>
        <v>829.4548972092798</v>
      </c>
      <c r="N166" s="22">
        <f t="shared" si="22"/>
        <v>970.6171631838308</v>
      </c>
      <c r="O166" s="22">
        <f t="shared" si="23"/>
        <v>-3448.9183634075857</v>
      </c>
      <c r="Q166" s="22">
        <v>466.9131604825441</v>
      </c>
      <c r="R166" s="22">
        <v>606.2316303056442</v>
      </c>
      <c r="S166" s="22">
        <v>1590.0231457820682</v>
      </c>
      <c r="T166" s="22">
        <v>604.3050114178338</v>
      </c>
      <c r="U166" s="22">
        <v>153.86705189726604</v>
      </c>
      <c r="V166" s="22">
        <v>117.4492332271136</v>
      </c>
      <c r="W166" s="22">
        <v>222.5002104639912</v>
      </c>
      <c r="X166" s="22">
        <v>1683.8991813157065</v>
      </c>
      <c r="Y166" s="22">
        <v>8682.560759605232</v>
      </c>
      <c r="Z166" s="22">
        <v>1325.2841785444966</v>
      </c>
      <c r="AA166" s="22">
        <v>4367.9295564560225</v>
      </c>
      <c r="AC166" s="22">
        <v>-122.2724016236242</v>
      </c>
      <c r="AD166" s="22">
        <v>81.51324238697674</v>
      </c>
      <c r="AE166" s="22">
        <v>7.6127903839113955</v>
      </c>
      <c r="AF166" s="22">
        <v>45.39091230600047</v>
      </c>
      <c r="AG166" s="22">
        <v>20.273508539623506</v>
      </c>
      <c r="AH166" s="22">
        <v>8.703375913757714</v>
      </c>
      <c r="AI166" s="22">
        <v>13.994912032453474</v>
      </c>
      <c r="AJ166" s="22">
        <v>300.8407664483991</v>
      </c>
      <c r="AK166" s="22">
        <v>991.2742057723774</v>
      </c>
      <c r="AL166" s="22">
        <v>196.51201353370737</v>
      </c>
      <c r="AM166" s="22">
        <v>58.34345438658539</v>
      </c>
      <c r="AO166" s="22">
        <v>-122.2724016236242</v>
      </c>
      <c r="AP166" s="22">
        <v>206.46961082420432</v>
      </c>
      <c r="AQ166" s="22">
        <v>22.838371151734187</v>
      </c>
      <c r="AR166" s="22">
        <v>59.87686274783432</v>
      </c>
      <c r="AS166" s="22">
        <v>60.82052561887052</v>
      </c>
      <c r="AT166" s="22">
        <v>0</v>
      </c>
      <c r="AU166" s="22">
        <v>0</v>
      </c>
      <c r="AV166" s="22">
        <v>0</v>
      </c>
      <c r="AW166" s="22">
        <v>2480.213295625929</v>
      </c>
      <c r="AX166" s="22">
        <v>368.0564555899388</v>
      </c>
      <c r="AY166" s="22">
        <v>175.03036315975618</v>
      </c>
      <c r="BA166" s="22">
        <v>0</v>
      </c>
      <c r="BB166" s="22">
        <v>38.07011633672594</v>
      </c>
      <c r="BC166" s="22">
        <v>0</v>
      </c>
      <c r="BD166" s="22">
        <v>76.2958741701671</v>
      </c>
      <c r="BE166" s="22">
        <v>0</v>
      </c>
      <c r="BF166" s="22">
        <v>0</v>
      </c>
      <c r="BG166" s="22">
        <v>0</v>
      </c>
      <c r="BH166" s="22">
        <v>0</v>
      </c>
      <c r="BI166" s="22">
        <v>493.6093216912035</v>
      </c>
      <c r="BJ166" s="22">
        <v>221.47958501118327</v>
      </c>
      <c r="BK166" s="22">
        <v>0</v>
      </c>
      <c r="BM166" s="22">
        <v>0</v>
      </c>
      <c r="BN166" s="22">
        <v>0</v>
      </c>
      <c r="BO166" s="22">
        <v>0</v>
      </c>
      <c r="BP166" s="22">
        <v>0</v>
      </c>
      <c r="BQ166" s="22">
        <v>0</v>
      </c>
      <c r="BR166" s="22">
        <v>26.110127741273146</v>
      </c>
      <c r="BS166" s="22">
        <v>41.98473609736042</v>
      </c>
      <c r="BT166" s="22">
        <v>902.5222993451973</v>
      </c>
      <c r="BU166" s="22">
        <v>0</v>
      </c>
      <c r="BV166" s="22">
        <v>0</v>
      </c>
      <c r="BW166" s="22">
        <v>0</v>
      </c>
      <c r="BZ166" s="44">
        <v>-163.0264847739535</v>
      </c>
      <c r="CA166" s="44">
        <v>-15.225580767822791</v>
      </c>
      <c r="CB166" s="44">
        <v>-90.78182461200095</v>
      </c>
      <c r="CC166" s="44">
        <v>-40.54701707924701</v>
      </c>
      <c r="CD166" s="44">
        <v>-17.406751827515432</v>
      </c>
      <c r="CE166" s="44">
        <v>-27.989824064906944</v>
      </c>
      <c r="CF166" s="44">
        <v>-601.6815328967982</v>
      </c>
      <c r="CG166" s="44">
        <v>-1982.548411544755</v>
      </c>
      <c r="CH166" s="44">
        <v>-393.0240270674147</v>
      </c>
      <c r="CI166" s="44">
        <v>-116.68690877317079</v>
      </c>
    </row>
    <row r="167" spans="1:87" ht="12">
      <c r="A167" s="36" t="s">
        <v>19</v>
      </c>
      <c r="B167" s="36">
        <v>713</v>
      </c>
      <c r="C167" s="27" t="s">
        <v>103</v>
      </c>
      <c r="D167" s="39" t="s">
        <v>19</v>
      </c>
      <c r="E167" s="36">
        <v>0</v>
      </c>
      <c r="F167" s="36">
        <f t="shared" si="16"/>
        <v>7130</v>
      </c>
      <c r="H167" s="22">
        <f t="shared" si="17"/>
        <v>0</v>
      </c>
      <c r="I167" s="22">
        <f t="shared" si="18"/>
        <v>0</v>
      </c>
      <c r="J167" s="22">
        <f t="shared" si="19"/>
        <v>0</v>
      </c>
      <c r="L167" s="22">
        <f t="shared" si="20"/>
        <v>0</v>
      </c>
      <c r="M167" s="22">
        <f t="shared" si="21"/>
        <v>0</v>
      </c>
      <c r="N167" s="22">
        <f t="shared" si="22"/>
        <v>0</v>
      </c>
      <c r="O167" s="22">
        <f t="shared" si="23"/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2">
        <v>0</v>
      </c>
      <c r="BF167" s="22">
        <v>0</v>
      </c>
      <c r="BG167" s="22">
        <v>0</v>
      </c>
      <c r="BH167" s="22">
        <v>0</v>
      </c>
      <c r="BI167" s="22">
        <v>0</v>
      </c>
      <c r="BJ167" s="22">
        <v>0</v>
      </c>
      <c r="BK167" s="22">
        <v>0</v>
      </c>
      <c r="BM167" s="22">
        <v>0</v>
      </c>
      <c r="BN167" s="22">
        <v>0</v>
      </c>
      <c r="BO167" s="22">
        <v>0</v>
      </c>
      <c r="BP167" s="22">
        <v>0</v>
      </c>
      <c r="BQ167" s="22">
        <v>0</v>
      </c>
      <c r="BR167" s="22">
        <v>0</v>
      </c>
      <c r="BS167" s="22">
        <v>0</v>
      </c>
      <c r="BT167" s="22">
        <v>0</v>
      </c>
      <c r="BU167" s="22">
        <v>0</v>
      </c>
      <c r="BV167" s="22">
        <v>0</v>
      </c>
      <c r="BW167" s="22">
        <v>0</v>
      </c>
      <c r="BZ167" s="44">
        <v>0</v>
      </c>
      <c r="CA167" s="44">
        <v>0</v>
      </c>
      <c r="CB167" s="44">
        <v>0</v>
      </c>
      <c r="CC167" s="44">
        <v>0</v>
      </c>
      <c r="CD167" s="44">
        <v>0</v>
      </c>
      <c r="CE167" s="44">
        <v>0</v>
      </c>
      <c r="CF167" s="44">
        <v>0</v>
      </c>
      <c r="CG167" s="44">
        <v>0</v>
      </c>
      <c r="CH167" s="44">
        <v>0</v>
      </c>
      <c r="CI167" s="44">
        <v>0</v>
      </c>
    </row>
    <row r="168" spans="1:87" ht="12">
      <c r="A168" s="36" t="s">
        <v>19</v>
      </c>
      <c r="B168" s="36">
        <v>714</v>
      </c>
      <c r="C168" s="27" t="s">
        <v>103</v>
      </c>
      <c r="D168" s="39" t="s">
        <v>101</v>
      </c>
      <c r="E168" s="36">
        <v>0</v>
      </c>
      <c r="F168" s="36">
        <f t="shared" si="16"/>
        <v>7140</v>
      </c>
      <c r="H168" s="22">
        <f t="shared" si="17"/>
        <v>150.25815104131317</v>
      </c>
      <c r="I168" s="22">
        <f t="shared" si="18"/>
        <v>165.67973909566726</v>
      </c>
      <c r="J168" s="22">
        <f t="shared" si="19"/>
        <v>15.421588054354096</v>
      </c>
      <c r="L168" s="22">
        <f t="shared" si="20"/>
        <v>14.954833561726069</v>
      </c>
      <c r="M168" s="22">
        <f t="shared" si="21"/>
        <v>1.9014058735101456</v>
      </c>
      <c r="N168" s="22">
        <f t="shared" si="22"/>
        <v>32.14596655522064</v>
      </c>
      <c r="O168" s="22">
        <f t="shared" si="23"/>
        <v>-33.58061793610276</v>
      </c>
      <c r="Q168" s="22">
        <v>5.22663985614788</v>
      </c>
      <c r="R168" s="22">
        <v>3.057914906964153</v>
      </c>
      <c r="S168" s="22">
        <v>16.703594828125773</v>
      </c>
      <c r="T168" s="22">
        <v>2.105592374278165</v>
      </c>
      <c r="U168" s="22">
        <v>2.3793874004731856</v>
      </c>
      <c r="V168" s="22">
        <v>3.5190781491269973</v>
      </c>
      <c r="W168" s="22">
        <v>9.744534764846316</v>
      </c>
      <c r="X168" s="22">
        <v>55.08666466757687</v>
      </c>
      <c r="Y168" s="22">
        <v>0</v>
      </c>
      <c r="Z168" s="22">
        <v>49.61921703195863</v>
      </c>
      <c r="AA168" s="22">
        <v>2.8155270618152044</v>
      </c>
      <c r="AC168" s="22">
        <v>-1.3687209136972855</v>
      </c>
      <c r="AD168" s="22">
        <v>0.3762436981181093</v>
      </c>
      <c r="AE168" s="22">
        <v>0.0799742861741567</v>
      </c>
      <c r="AF168" s="22">
        <v>0.12784249511040469</v>
      </c>
      <c r="AG168" s="22">
        <v>0.31350786401479647</v>
      </c>
      <c r="AH168" s="22">
        <v>0.2607753082773846</v>
      </c>
      <c r="AI168" s="22">
        <v>0.6129158554359175</v>
      </c>
      <c r="AJ168" s="22">
        <v>9.841631021360243</v>
      </c>
      <c r="AK168" s="22">
        <v>0.37717608943769054</v>
      </c>
      <c r="AL168" s="22">
        <v>4.762634698125995</v>
      </c>
      <c r="AM168" s="22">
        <v>0.037607651996680286</v>
      </c>
      <c r="AO168" s="22">
        <v>-1.3687209136972855</v>
      </c>
      <c r="AP168" s="22">
        <v>1.0414608364398688</v>
      </c>
      <c r="AQ168" s="22">
        <v>0.2399228585224701</v>
      </c>
      <c r="AR168" s="22">
        <v>0.20863018379036335</v>
      </c>
      <c r="AS168" s="22">
        <v>0.9405235920443893</v>
      </c>
      <c r="AT168" s="22">
        <v>0</v>
      </c>
      <c r="AU168" s="22">
        <v>0</v>
      </c>
      <c r="AV168" s="22">
        <v>0</v>
      </c>
      <c r="AW168" s="22">
        <v>0</v>
      </c>
      <c r="AX168" s="22">
        <v>13.780194048636222</v>
      </c>
      <c r="AY168" s="22">
        <v>0.11282295599004086</v>
      </c>
      <c r="BA168" s="22">
        <v>0</v>
      </c>
      <c r="BB168" s="22">
        <v>0.08727025791445939</v>
      </c>
      <c r="BC168" s="22">
        <v>0</v>
      </c>
      <c r="BD168" s="22">
        <v>0.17489730154085067</v>
      </c>
      <c r="BE168" s="22">
        <v>0</v>
      </c>
      <c r="BF168" s="22">
        <v>0</v>
      </c>
      <c r="BG168" s="22">
        <v>0</v>
      </c>
      <c r="BH168" s="22">
        <v>0</v>
      </c>
      <c r="BI168" s="22">
        <v>1.1315282683130716</v>
      </c>
      <c r="BJ168" s="22">
        <v>0.5077100457417638</v>
      </c>
      <c r="BK168" s="22">
        <v>0</v>
      </c>
      <c r="BM168" s="22">
        <v>0</v>
      </c>
      <c r="BN168" s="22">
        <v>0</v>
      </c>
      <c r="BO168" s="22">
        <v>0</v>
      </c>
      <c r="BP168" s="22">
        <v>0</v>
      </c>
      <c r="BQ168" s="22">
        <v>0</v>
      </c>
      <c r="BR168" s="22">
        <v>0.7823259248321539</v>
      </c>
      <c r="BS168" s="22">
        <v>1.8387475663077528</v>
      </c>
      <c r="BT168" s="22">
        <v>29.52489306408073</v>
      </c>
      <c r="BU168" s="22">
        <v>0</v>
      </c>
      <c r="BV168" s="22">
        <v>0</v>
      </c>
      <c r="BW168" s="22">
        <v>0</v>
      </c>
      <c r="BZ168" s="44">
        <v>-0.7524873962362187</v>
      </c>
      <c r="CA168" s="44">
        <v>-0.15994857234831342</v>
      </c>
      <c r="CB168" s="44">
        <v>-0.25568499022080937</v>
      </c>
      <c r="CC168" s="44">
        <v>-0.6270157280295928</v>
      </c>
      <c r="CD168" s="44">
        <v>-0.5215506165547693</v>
      </c>
      <c r="CE168" s="44">
        <v>-1.2258317108718353</v>
      </c>
      <c r="CF168" s="44">
        <v>-19.683262042720486</v>
      </c>
      <c r="CG168" s="44">
        <v>-0.7543521788753811</v>
      </c>
      <c r="CH168" s="44">
        <v>-9.525269396251991</v>
      </c>
      <c r="CI168" s="44">
        <v>-0.07521530399336057</v>
      </c>
    </row>
    <row r="169" spans="1:87" ht="12">
      <c r="A169" s="36" t="s">
        <v>19</v>
      </c>
      <c r="B169" s="36">
        <v>715</v>
      </c>
      <c r="C169" s="27" t="s">
        <v>103</v>
      </c>
      <c r="D169" s="39" t="s">
        <v>102</v>
      </c>
      <c r="E169" s="36">
        <v>0</v>
      </c>
      <c r="F169" s="36">
        <f t="shared" si="16"/>
        <v>7150</v>
      </c>
      <c r="H169" s="22">
        <f t="shared" si="17"/>
        <v>37.79096041789104</v>
      </c>
      <c r="I169" s="22">
        <f t="shared" si="18"/>
        <v>6233.119432449669</v>
      </c>
      <c r="J169" s="22">
        <f t="shared" si="19"/>
        <v>6195.328472031778</v>
      </c>
      <c r="L169" s="22">
        <f t="shared" si="20"/>
        <v>6.57717650485256</v>
      </c>
      <c r="M169" s="22">
        <f t="shared" si="21"/>
        <v>0.5158263357475537</v>
      </c>
      <c r="N169" s="22">
        <f t="shared" si="22"/>
        <v>0</v>
      </c>
      <c r="O169" s="22">
        <f t="shared" si="23"/>
        <v>6188.235469191178</v>
      </c>
      <c r="Q169" s="22">
        <v>1.7422132853826269</v>
      </c>
      <c r="R169" s="22">
        <v>0</v>
      </c>
      <c r="S169" s="22">
        <v>2.3862278325893964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23.00741652387508</v>
      </c>
      <c r="Z169" s="22">
        <v>0</v>
      </c>
      <c r="AA169" s="22">
        <v>10.655102776043943</v>
      </c>
      <c r="AC169" s="22">
        <v>-0.45624030456576187</v>
      </c>
      <c r="AD169" s="22">
        <v>402.85152677752035</v>
      </c>
      <c r="AE169" s="22">
        <v>27.85770968399793</v>
      </c>
      <c r="AF169" s="22">
        <v>161.67562087944486</v>
      </c>
      <c r="AG169" s="22">
        <v>91.12628580696749</v>
      </c>
      <c r="AH169" s="22">
        <v>59.06560732482763</v>
      </c>
      <c r="AI169" s="22">
        <v>60.406262641295484</v>
      </c>
      <c r="AJ169" s="22">
        <v>1730.7850191655832</v>
      </c>
      <c r="AK169" s="22">
        <v>2650.9297604350622</v>
      </c>
      <c r="AL169" s="22">
        <v>736.1062453937234</v>
      </c>
      <c r="AM169" s="22">
        <v>274.98067422792207</v>
      </c>
      <c r="AO169" s="22">
        <v>-0.45624030456576187</v>
      </c>
      <c r="AP169" s="22">
        <v>0</v>
      </c>
      <c r="AQ169" s="22">
        <v>0.03427469407463859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6.572174032573443</v>
      </c>
      <c r="AX169" s="22">
        <v>0</v>
      </c>
      <c r="AY169" s="22">
        <v>0.4269680827702411</v>
      </c>
      <c r="BA169" s="22">
        <v>0</v>
      </c>
      <c r="BB169" s="22">
        <v>0.023675269960461355</v>
      </c>
      <c r="BC169" s="22">
        <v>0</v>
      </c>
      <c r="BD169" s="22">
        <v>0.047447331178905504</v>
      </c>
      <c r="BE169" s="22">
        <v>0</v>
      </c>
      <c r="BF169" s="22">
        <v>0</v>
      </c>
      <c r="BG169" s="22">
        <v>0</v>
      </c>
      <c r="BH169" s="22">
        <v>0</v>
      </c>
      <c r="BI169" s="22">
        <v>0.30696869541125466</v>
      </c>
      <c r="BJ169" s="22">
        <v>0.13773503919693214</v>
      </c>
      <c r="BK169" s="22">
        <v>0</v>
      </c>
      <c r="BM169" s="22">
        <v>0</v>
      </c>
      <c r="BN169" s="22">
        <v>0</v>
      </c>
      <c r="BO169" s="22">
        <v>0</v>
      </c>
      <c r="BP169" s="22">
        <v>0</v>
      </c>
      <c r="BQ169" s="22">
        <v>0</v>
      </c>
      <c r="BR169" s="22">
        <v>0</v>
      </c>
      <c r="BS169" s="22">
        <v>0</v>
      </c>
      <c r="BT169" s="22">
        <v>0</v>
      </c>
      <c r="BU169" s="22">
        <v>0</v>
      </c>
      <c r="BV169" s="22">
        <v>0</v>
      </c>
      <c r="BW169" s="22">
        <v>0</v>
      </c>
      <c r="BZ169" s="44">
        <v>402.8278515075599</v>
      </c>
      <c r="CA169" s="44">
        <v>27.82343498992329</v>
      </c>
      <c r="CB169" s="44">
        <v>161.62817354826595</v>
      </c>
      <c r="CC169" s="44">
        <v>91.12628580696749</v>
      </c>
      <c r="CD169" s="44">
        <v>59.06560732482763</v>
      </c>
      <c r="CE169" s="44">
        <v>60.406262641295484</v>
      </c>
      <c r="CF169" s="44">
        <v>1730.7850191655832</v>
      </c>
      <c r="CG169" s="44">
        <v>2644.0506177070774</v>
      </c>
      <c r="CH169" s="44">
        <v>735.9685103545264</v>
      </c>
      <c r="CI169" s="44">
        <v>274.5537061451518</v>
      </c>
    </row>
    <row r="170" spans="1:87" ht="12">
      <c r="A170" s="36" t="s">
        <v>19</v>
      </c>
      <c r="B170" s="36">
        <v>799</v>
      </c>
      <c r="C170" s="27" t="s">
        <v>103</v>
      </c>
      <c r="D170" s="39" t="s">
        <v>492</v>
      </c>
      <c r="E170" s="36">
        <v>0</v>
      </c>
      <c r="F170" s="36">
        <f t="shared" si="16"/>
        <v>7990</v>
      </c>
      <c r="H170" s="22">
        <f t="shared" si="17"/>
        <v>3375.270547211292</v>
      </c>
      <c r="I170" s="22">
        <f t="shared" si="18"/>
        <v>3608.7547269619636</v>
      </c>
      <c r="J170" s="22">
        <f t="shared" si="19"/>
        <v>233.4841797506715</v>
      </c>
      <c r="L170" s="22">
        <f t="shared" si="20"/>
        <v>349.1710899424976</v>
      </c>
      <c r="M170" s="22">
        <f t="shared" si="21"/>
        <v>47.7656742955486</v>
      </c>
      <c r="N170" s="22">
        <f t="shared" si="22"/>
        <v>446.77523064761783</v>
      </c>
      <c r="O170" s="22">
        <f t="shared" si="23"/>
        <v>-610.2278151349925</v>
      </c>
      <c r="Q170" s="22">
        <v>273.5274858050726</v>
      </c>
      <c r="R170" s="22">
        <v>431.9304806086867</v>
      </c>
      <c r="S170" s="22">
        <v>517.8114396718993</v>
      </c>
      <c r="T170" s="22">
        <v>223.19279167348554</v>
      </c>
      <c r="U170" s="22">
        <v>49.96713540993689</v>
      </c>
      <c r="V170" s="22">
        <v>83.13822127312534</v>
      </c>
      <c r="W170" s="22">
        <v>89.86626505358271</v>
      </c>
      <c r="X170" s="22">
        <v>767.4573963914693</v>
      </c>
      <c r="Y170" s="22">
        <v>215.8314788192091</v>
      </c>
      <c r="Z170" s="22">
        <v>562.9525714171309</v>
      </c>
      <c r="AA170" s="22">
        <v>159.5952810876938</v>
      </c>
      <c r="AC170" s="22">
        <v>-71.62972781682467</v>
      </c>
      <c r="AD170" s="22">
        <v>49.76622676246835</v>
      </c>
      <c r="AE170" s="22">
        <v>2.4792028713988596</v>
      </c>
      <c r="AF170" s="22">
        <v>8.836145554004371</v>
      </c>
      <c r="AG170" s="22">
        <v>6.583665144310723</v>
      </c>
      <c r="AH170" s="22">
        <v>6.160816658053214</v>
      </c>
      <c r="AI170" s="22">
        <v>5.652446222353463</v>
      </c>
      <c r="AJ170" s="22">
        <v>137.11181400213258</v>
      </c>
      <c r="AK170" s="22">
        <v>30.026215144949354</v>
      </c>
      <c r="AL170" s="22">
        <v>56.36562379514707</v>
      </c>
      <c r="AM170" s="22">
        <v>2.1317514126782333</v>
      </c>
      <c r="AO170" s="22">
        <v>-71.62972781682467</v>
      </c>
      <c r="AP170" s="22">
        <v>147.1063431471315</v>
      </c>
      <c r="AQ170" s="22">
        <v>7.437608614196578</v>
      </c>
      <c r="AR170" s="22">
        <v>22.11479948177852</v>
      </c>
      <c r="AS170" s="22">
        <v>19.75099543293217</v>
      </c>
      <c r="AT170" s="22">
        <v>0</v>
      </c>
      <c r="AU170" s="22">
        <v>0</v>
      </c>
      <c r="AV170" s="22">
        <v>0</v>
      </c>
      <c r="AW170" s="22">
        <v>61.65325163890326</v>
      </c>
      <c r="AX170" s="22">
        <v>156.34256520634557</v>
      </c>
      <c r="AY170" s="22">
        <v>6.395254238034701</v>
      </c>
      <c r="BA170" s="22">
        <v>0</v>
      </c>
      <c r="BB170" s="22">
        <v>2.1923371402735636</v>
      </c>
      <c r="BC170" s="22">
        <v>0</v>
      </c>
      <c r="BD170" s="22">
        <v>4.393637180234601</v>
      </c>
      <c r="BE170" s="22">
        <v>0</v>
      </c>
      <c r="BF170" s="22">
        <v>0</v>
      </c>
      <c r="BG170" s="22">
        <v>0</v>
      </c>
      <c r="BH170" s="22">
        <v>0</v>
      </c>
      <c r="BI170" s="22">
        <v>28.425393795944807</v>
      </c>
      <c r="BJ170" s="22">
        <v>12.75430617909563</v>
      </c>
      <c r="BK170" s="22">
        <v>0</v>
      </c>
      <c r="BM170" s="22">
        <v>0</v>
      </c>
      <c r="BN170" s="22">
        <v>0</v>
      </c>
      <c r="BO170" s="22">
        <v>0</v>
      </c>
      <c r="BP170" s="22">
        <v>0</v>
      </c>
      <c r="BQ170" s="22">
        <v>0</v>
      </c>
      <c r="BR170" s="22">
        <v>18.482449974159643</v>
      </c>
      <c r="BS170" s="22">
        <v>16.95733866706039</v>
      </c>
      <c r="BT170" s="22">
        <v>411.3354420063978</v>
      </c>
      <c r="BU170" s="22">
        <v>0</v>
      </c>
      <c r="BV170" s="22">
        <v>0</v>
      </c>
      <c r="BW170" s="22">
        <v>0</v>
      </c>
      <c r="BZ170" s="44">
        <v>-99.53245352493671</v>
      </c>
      <c r="CA170" s="44">
        <v>-4.958405742797718</v>
      </c>
      <c r="CB170" s="44">
        <v>-17.672291108008746</v>
      </c>
      <c r="CC170" s="44">
        <v>-13.167330288621448</v>
      </c>
      <c r="CD170" s="44">
        <v>-12.321633316106428</v>
      </c>
      <c r="CE170" s="44">
        <v>-11.304892444706928</v>
      </c>
      <c r="CF170" s="44">
        <v>-274.2236280042652</v>
      </c>
      <c r="CG170" s="44">
        <v>-60.0524302898987</v>
      </c>
      <c r="CH170" s="44">
        <v>-112.73124759029413</v>
      </c>
      <c r="CI170" s="44">
        <v>-4.2635028253564675</v>
      </c>
    </row>
    <row r="171" spans="1:75" ht="12">
      <c r="A171" s="36" t="s">
        <v>21</v>
      </c>
      <c r="B171" s="36">
        <v>801</v>
      </c>
      <c r="C171" s="36" t="s">
        <v>104</v>
      </c>
      <c r="D171" s="36" t="s">
        <v>104</v>
      </c>
      <c r="E171" s="36">
        <v>1</v>
      </c>
      <c r="F171" s="36">
        <f t="shared" si="16"/>
        <v>8011</v>
      </c>
      <c r="H171" s="22">
        <f t="shared" si="17"/>
        <v>14240.417648678802</v>
      </c>
      <c r="I171" s="22">
        <f t="shared" si="18"/>
        <v>18923.628387233068</v>
      </c>
      <c r="J171" s="22">
        <f t="shared" si="19"/>
        <v>4683.210738554264</v>
      </c>
      <c r="L171" s="22">
        <f t="shared" si="20"/>
        <v>2860.2012433022246</v>
      </c>
      <c r="M171" s="22">
        <f t="shared" si="21"/>
        <v>562.0186825843343</v>
      </c>
      <c r="N171" s="22">
        <f t="shared" si="22"/>
        <v>1260.9908126677046</v>
      </c>
      <c r="O171" s="22">
        <f t="shared" si="23"/>
        <v>0</v>
      </c>
      <c r="Q171" s="22">
        <v>50.81816854618403</v>
      </c>
      <c r="R171" s="22">
        <v>1737.0427025203624</v>
      </c>
      <c r="S171" s="22">
        <v>3698.990675377568</v>
      </c>
      <c r="T171" s="22">
        <v>983.2842821210197</v>
      </c>
      <c r="U171" s="22">
        <v>1149.0160677759886</v>
      </c>
      <c r="V171" s="22">
        <v>173.26663078569862</v>
      </c>
      <c r="W171" s="22">
        <v>499.7441844580712</v>
      </c>
      <c r="X171" s="22">
        <v>2088.4886281652134</v>
      </c>
      <c r="Y171" s="22">
        <v>786.2762961348114</v>
      </c>
      <c r="Z171" s="22">
        <v>1514.8672725902404</v>
      </c>
      <c r="AA171" s="22">
        <v>1558.6227402036445</v>
      </c>
      <c r="AC171" s="22">
        <v>-7.389429217821937</v>
      </c>
      <c r="AD171" s="22">
        <v>1229.5370107058766</v>
      </c>
      <c r="AE171" s="22">
        <v>496.84698674608813</v>
      </c>
      <c r="AF171" s="22">
        <v>76.17025093292602</v>
      </c>
      <c r="AG171" s="22">
        <v>50.65935322770733</v>
      </c>
      <c r="AH171" s="22">
        <v>-2.7147789207934334</v>
      </c>
      <c r="AI171" s="22">
        <v>153.6904026635289</v>
      </c>
      <c r="AJ171" s="22">
        <v>1110.0151889249692</v>
      </c>
      <c r="AK171" s="22">
        <v>694.2449278917774</v>
      </c>
      <c r="AL171" s="22">
        <v>453.84559050238136</v>
      </c>
      <c r="AM171" s="22">
        <v>428.30523509762435</v>
      </c>
      <c r="AO171" s="22">
        <v>-7.389429217821937</v>
      </c>
      <c r="AP171" s="22">
        <v>1203.741615800877</v>
      </c>
      <c r="AQ171" s="22">
        <v>496.84698674608813</v>
      </c>
      <c r="AR171" s="22">
        <v>24.474002189314746</v>
      </c>
      <c r="AS171" s="22">
        <v>50.65935322770733</v>
      </c>
      <c r="AT171" s="22">
        <v>0</v>
      </c>
      <c r="AU171" s="22">
        <v>0</v>
      </c>
      <c r="AV171" s="22">
        <v>0</v>
      </c>
      <c r="AW171" s="22">
        <v>359.7871272065138</v>
      </c>
      <c r="AX171" s="22">
        <v>303.77635225192125</v>
      </c>
      <c r="AY171" s="22">
        <v>428.30523509762435</v>
      </c>
      <c r="BA171" s="22">
        <v>0</v>
      </c>
      <c r="BB171" s="22">
        <v>25.795394904999398</v>
      </c>
      <c r="BC171" s="22">
        <v>0</v>
      </c>
      <c r="BD171" s="22">
        <v>51.69624874361128</v>
      </c>
      <c r="BE171" s="22">
        <v>0</v>
      </c>
      <c r="BF171" s="22">
        <v>0</v>
      </c>
      <c r="BG171" s="22">
        <v>0</v>
      </c>
      <c r="BH171" s="22">
        <v>0</v>
      </c>
      <c r="BI171" s="22">
        <v>334.4578006852636</v>
      </c>
      <c r="BJ171" s="22">
        <v>150.0692382504601</v>
      </c>
      <c r="BK171" s="22">
        <v>0</v>
      </c>
      <c r="BM171" s="22">
        <v>0</v>
      </c>
      <c r="BN171" s="22">
        <v>0</v>
      </c>
      <c r="BO171" s="22">
        <v>0</v>
      </c>
      <c r="BP171" s="22">
        <v>0</v>
      </c>
      <c r="BQ171" s="22">
        <v>0</v>
      </c>
      <c r="BR171" s="22">
        <v>-2.7147789207934334</v>
      </c>
      <c r="BS171" s="22">
        <v>153.6904026635289</v>
      </c>
      <c r="BT171" s="22">
        <v>1110.0151889249692</v>
      </c>
      <c r="BU171" s="22">
        <v>0</v>
      </c>
      <c r="BV171" s="22">
        <v>0</v>
      </c>
      <c r="BW171" s="22">
        <v>0</v>
      </c>
    </row>
    <row r="172" spans="1:75" ht="12">
      <c r="A172" s="36" t="s">
        <v>21</v>
      </c>
      <c r="B172" s="36">
        <v>802</v>
      </c>
      <c r="C172" s="36" t="s">
        <v>105</v>
      </c>
      <c r="D172" s="36" t="s">
        <v>105</v>
      </c>
      <c r="E172" s="36">
        <v>1</v>
      </c>
      <c r="F172" s="36">
        <f t="shared" si="16"/>
        <v>8021</v>
      </c>
      <c r="H172" s="22">
        <f t="shared" si="17"/>
        <v>4464.593243036892</v>
      </c>
      <c r="I172" s="22">
        <f t="shared" si="18"/>
        <v>5775.409620960981</v>
      </c>
      <c r="J172" s="22">
        <f t="shared" si="19"/>
        <v>1310.8163779240886</v>
      </c>
      <c r="L172" s="22">
        <f t="shared" si="20"/>
        <v>886.7730264609447</v>
      </c>
      <c r="M172" s="22">
        <f t="shared" si="21"/>
        <v>206.97873830069003</v>
      </c>
      <c r="N172" s="22">
        <f t="shared" si="22"/>
        <v>217.06461316245364</v>
      </c>
      <c r="O172" s="22">
        <f t="shared" si="23"/>
        <v>0</v>
      </c>
      <c r="Q172" s="22">
        <v>85.50358517294458</v>
      </c>
      <c r="R172" s="22">
        <v>320.7077552957303</v>
      </c>
      <c r="S172" s="22">
        <v>796.9402778585213</v>
      </c>
      <c r="T172" s="22">
        <v>728.7751488069512</v>
      </c>
      <c r="U172" s="22">
        <v>109.03072175976527</v>
      </c>
      <c r="V172" s="22">
        <v>38.5788982608782</v>
      </c>
      <c r="W172" s="22">
        <v>201.7039780644023</v>
      </c>
      <c r="X172" s="22">
        <v>351.9129864562891</v>
      </c>
      <c r="Y172" s="22">
        <v>552.1068423222646</v>
      </c>
      <c r="Z172" s="22">
        <v>770.4928369208973</v>
      </c>
      <c r="AA172" s="22">
        <v>508.84021211824796</v>
      </c>
      <c r="AC172" s="22">
        <v>-12.433007890303578</v>
      </c>
      <c r="AD172" s="22">
        <v>231.74498352028448</v>
      </c>
      <c r="AE172" s="22">
        <v>107.04470771075407</v>
      </c>
      <c r="AF172" s="22">
        <v>37.177811578328345</v>
      </c>
      <c r="AG172" s="22">
        <v>4.80709191211821</v>
      </c>
      <c r="AH172" s="22">
        <v>-0.5280695343335425</v>
      </c>
      <c r="AI172" s="22">
        <v>54.19200470352832</v>
      </c>
      <c r="AJ172" s="22">
        <v>163.40067799325885</v>
      </c>
      <c r="AK172" s="22">
        <v>375.8082537116703</v>
      </c>
      <c r="AL172" s="22">
        <v>209.7740357523565</v>
      </c>
      <c r="AM172" s="22">
        <v>139.8278884664265</v>
      </c>
      <c r="AO172" s="22">
        <v>-12.433007890303578</v>
      </c>
      <c r="AP172" s="22">
        <v>222.24512442867206</v>
      </c>
      <c r="AQ172" s="22">
        <v>107.04470771075407</v>
      </c>
      <c r="AR172" s="22">
        <v>18.139255260895442</v>
      </c>
      <c r="AS172" s="22">
        <v>4.80709191211821</v>
      </c>
      <c r="AT172" s="22">
        <v>0</v>
      </c>
      <c r="AU172" s="22">
        <v>0</v>
      </c>
      <c r="AV172" s="22">
        <v>0</v>
      </c>
      <c r="AW172" s="22">
        <v>252.63502878907747</v>
      </c>
      <c r="AX172" s="22">
        <v>154.5069377833046</v>
      </c>
      <c r="AY172" s="22">
        <v>139.8278884664265</v>
      </c>
      <c r="BA172" s="22">
        <v>0</v>
      </c>
      <c r="BB172" s="22">
        <v>9.49985909161242</v>
      </c>
      <c r="BC172" s="22">
        <v>0</v>
      </c>
      <c r="BD172" s="22">
        <v>19.0385563174329</v>
      </c>
      <c r="BE172" s="22">
        <v>0</v>
      </c>
      <c r="BF172" s="22">
        <v>0</v>
      </c>
      <c r="BG172" s="22">
        <v>0</v>
      </c>
      <c r="BH172" s="22">
        <v>0</v>
      </c>
      <c r="BI172" s="22">
        <v>123.17322492259282</v>
      </c>
      <c r="BJ172" s="22">
        <v>55.26709796905189</v>
      </c>
      <c r="BK172" s="22">
        <v>0</v>
      </c>
      <c r="BM172" s="22">
        <v>0</v>
      </c>
      <c r="BN172" s="22">
        <v>0</v>
      </c>
      <c r="BO172" s="22">
        <v>0</v>
      </c>
      <c r="BP172" s="22">
        <v>0</v>
      </c>
      <c r="BQ172" s="22">
        <v>0</v>
      </c>
      <c r="BR172" s="22">
        <v>-0.5280695343335425</v>
      </c>
      <c r="BS172" s="22">
        <v>54.19200470352832</v>
      </c>
      <c r="BT172" s="22">
        <v>163.40067799325885</v>
      </c>
      <c r="BU172" s="22">
        <v>0</v>
      </c>
      <c r="BV172" s="22">
        <v>0</v>
      </c>
      <c r="BW172" s="22">
        <v>0</v>
      </c>
    </row>
    <row r="173" spans="1:75" ht="12">
      <c r="A173" s="36" t="s">
        <v>21</v>
      </c>
      <c r="B173" s="36">
        <v>803</v>
      </c>
      <c r="C173" s="36" t="s">
        <v>106</v>
      </c>
      <c r="D173" s="36" t="s">
        <v>106</v>
      </c>
      <c r="E173" s="36">
        <v>1</v>
      </c>
      <c r="F173" s="36">
        <f t="shared" si="16"/>
        <v>8031</v>
      </c>
      <c r="H173" s="22">
        <f t="shared" si="17"/>
        <v>39303.40733743671</v>
      </c>
      <c r="I173" s="22">
        <f t="shared" si="18"/>
        <v>53306.64015990223</v>
      </c>
      <c r="J173" s="22">
        <f t="shared" si="19"/>
        <v>14003.232822465521</v>
      </c>
      <c r="L173" s="22">
        <f t="shared" si="20"/>
        <v>7066.438875024279</v>
      </c>
      <c r="M173" s="22">
        <f t="shared" si="21"/>
        <v>4310.037936312847</v>
      </c>
      <c r="N173" s="22">
        <f t="shared" si="22"/>
        <v>2626.756011128396</v>
      </c>
      <c r="O173" s="22">
        <f t="shared" si="23"/>
        <v>0</v>
      </c>
      <c r="Q173" s="22">
        <v>88.73013555682928</v>
      </c>
      <c r="R173" s="22">
        <v>1342.4975803077095</v>
      </c>
      <c r="S173" s="22">
        <v>4272.017219577944</v>
      </c>
      <c r="T173" s="22">
        <v>5404.997176565429</v>
      </c>
      <c r="U173" s="22">
        <v>1209.4023136737055</v>
      </c>
      <c r="V173" s="22">
        <v>756.0110413579118</v>
      </c>
      <c r="W173" s="22">
        <v>1587.0390114868253</v>
      </c>
      <c r="X173" s="22">
        <v>3138.922366632727</v>
      </c>
      <c r="Y173" s="22">
        <v>5673.373759035675</v>
      </c>
      <c r="Z173" s="22">
        <v>5073.064136427187</v>
      </c>
      <c r="AA173" s="22">
        <v>10757.352596814762</v>
      </c>
      <c r="AC173" s="22">
        <v>-12.902177999371638</v>
      </c>
      <c r="AD173" s="22">
        <v>1128.1494862290533</v>
      </c>
      <c r="AE173" s="22">
        <v>573.8156889671122</v>
      </c>
      <c r="AF173" s="22">
        <v>530.981555488898</v>
      </c>
      <c r="AG173" s="22">
        <v>53.321742594418986</v>
      </c>
      <c r="AH173" s="22">
        <v>-14.508844692390449</v>
      </c>
      <c r="AI173" s="22">
        <v>597.821813435597</v>
      </c>
      <c r="AJ173" s="22">
        <v>2043.4430423851895</v>
      </c>
      <c r="AK173" s="22">
        <v>5160.94998712164</v>
      </c>
      <c r="AL173" s="22">
        <v>2168.160346551932</v>
      </c>
      <c r="AM173" s="22">
        <v>1774.0001823834418</v>
      </c>
      <c r="AO173" s="22">
        <v>-12.902177999371638</v>
      </c>
      <c r="AP173" s="22">
        <v>930.3284278409536</v>
      </c>
      <c r="AQ173" s="22">
        <v>573.8156889671122</v>
      </c>
      <c r="AR173" s="22">
        <v>134.53068978908124</v>
      </c>
      <c r="AS173" s="22">
        <v>53.321742594418986</v>
      </c>
      <c r="AT173" s="22">
        <v>0</v>
      </c>
      <c r="AU173" s="22">
        <v>0</v>
      </c>
      <c r="AV173" s="22">
        <v>0</v>
      </c>
      <c r="AW173" s="22">
        <v>2596.042709625688</v>
      </c>
      <c r="AX173" s="22">
        <v>1017.3016118229542</v>
      </c>
      <c r="AY173" s="22">
        <v>1774.0001823834418</v>
      </c>
      <c r="BA173" s="22">
        <v>0</v>
      </c>
      <c r="BB173" s="22">
        <v>197.8210583880998</v>
      </c>
      <c r="BC173" s="22">
        <v>0</v>
      </c>
      <c r="BD173" s="22">
        <v>396.45086569981686</v>
      </c>
      <c r="BE173" s="22">
        <v>0</v>
      </c>
      <c r="BF173" s="22">
        <v>0</v>
      </c>
      <c r="BG173" s="22">
        <v>0</v>
      </c>
      <c r="BH173" s="22">
        <v>0</v>
      </c>
      <c r="BI173" s="22">
        <v>2564.9072774959523</v>
      </c>
      <c r="BJ173" s="22">
        <v>1150.8587347289777</v>
      </c>
      <c r="BK173" s="22">
        <v>0</v>
      </c>
      <c r="BM173" s="22">
        <v>0</v>
      </c>
      <c r="BN173" s="22">
        <v>0</v>
      </c>
      <c r="BO173" s="22">
        <v>0</v>
      </c>
      <c r="BP173" s="22">
        <v>0</v>
      </c>
      <c r="BQ173" s="22">
        <v>0</v>
      </c>
      <c r="BR173" s="22">
        <v>-14.508844692390449</v>
      </c>
      <c r="BS173" s="22">
        <v>597.821813435597</v>
      </c>
      <c r="BT173" s="22">
        <v>2043.4430423851895</v>
      </c>
      <c r="BU173" s="22">
        <v>0</v>
      </c>
      <c r="BV173" s="22">
        <v>0</v>
      </c>
      <c r="BW173" s="22">
        <v>0</v>
      </c>
    </row>
    <row r="174" spans="1:75" ht="12">
      <c r="A174" s="36" t="s">
        <v>21</v>
      </c>
      <c r="B174" s="36">
        <v>804</v>
      </c>
      <c r="C174" s="36" t="s">
        <v>107</v>
      </c>
      <c r="D174" s="36" t="s">
        <v>107</v>
      </c>
      <c r="E174" s="36">
        <v>1</v>
      </c>
      <c r="F174" s="36">
        <f t="shared" si="16"/>
        <v>8041</v>
      </c>
      <c r="H174" s="22">
        <f t="shared" si="17"/>
        <v>1786.8750776766456</v>
      </c>
      <c r="I174" s="22">
        <f t="shared" si="18"/>
        <v>2337.322332599586</v>
      </c>
      <c r="J174" s="22">
        <f t="shared" si="19"/>
        <v>550.4472549229406</v>
      </c>
      <c r="L174" s="22">
        <f t="shared" si="20"/>
        <v>311.55366273019973</v>
      </c>
      <c r="M174" s="22">
        <f t="shared" si="21"/>
        <v>179.00354509499152</v>
      </c>
      <c r="N174" s="22">
        <f t="shared" si="22"/>
        <v>59.890047097749374</v>
      </c>
      <c r="O174" s="22">
        <f t="shared" si="23"/>
        <v>0</v>
      </c>
      <c r="Q174" s="22">
        <v>267.80368186243027</v>
      </c>
      <c r="R174" s="22">
        <v>202.12046903521602</v>
      </c>
      <c r="S174" s="22">
        <v>191.81140625195025</v>
      </c>
      <c r="T174" s="22">
        <v>303.57113491678047</v>
      </c>
      <c r="U174" s="22">
        <v>35.22531010700109</v>
      </c>
      <c r="V174" s="22">
        <v>8.121873318079622</v>
      </c>
      <c r="W174" s="22">
        <v>53.68737724599758</v>
      </c>
      <c r="X174" s="22">
        <v>124.67269118175054</v>
      </c>
      <c r="Y174" s="22">
        <v>145.64197737121805</v>
      </c>
      <c r="Z174" s="22">
        <v>214.17089026275787</v>
      </c>
      <c r="AA174" s="22">
        <v>240.04826612346397</v>
      </c>
      <c r="AC174" s="22">
        <v>-38.94111905264895</v>
      </c>
      <c r="AD174" s="22">
        <v>148.28197387498477</v>
      </c>
      <c r="AE174" s="22">
        <v>25.76403337650576</v>
      </c>
      <c r="AF174" s="22">
        <v>24.021212889286037</v>
      </c>
      <c r="AG174" s="22">
        <v>1.5530604639151144</v>
      </c>
      <c r="AH174" s="22">
        <v>-0.09221624983177319</v>
      </c>
      <c r="AI174" s="22">
        <v>11.964729798011458</v>
      </c>
      <c r="AJ174" s="22">
        <v>48.01753354956969</v>
      </c>
      <c r="AK174" s="22">
        <v>173.16854170392082</v>
      </c>
      <c r="AL174" s="22">
        <v>90.74490235679366</v>
      </c>
      <c r="AM174" s="22">
        <v>65.96460221243404</v>
      </c>
      <c r="AO174" s="22">
        <v>-38.94111905264895</v>
      </c>
      <c r="AP174" s="22">
        <v>140.06611330272116</v>
      </c>
      <c r="AQ174" s="22">
        <v>25.76403337650576</v>
      </c>
      <c r="AR174" s="22">
        <v>7.555902962813387</v>
      </c>
      <c r="AS174" s="22">
        <v>1.5530604639151144</v>
      </c>
      <c r="AT174" s="22">
        <v>0</v>
      </c>
      <c r="AU174" s="22">
        <v>0</v>
      </c>
      <c r="AV174" s="22">
        <v>0</v>
      </c>
      <c r="AW174" s="22">
        <v>66.64337828401524</v>
      </c>
      <c r="AX174" s="22">
        <v>42.94769118044399</v>
      </c>
      <c r="AY174" s="22">
        <v>65.96460221243404</v>
      </c>
      <c r="BA174" s="22">
        <v>0</v>
      </c>
      <c r="BB174" s="22">
        <v>8.215860572263619</v>
      </c>
      <c r="BC174" s="22">
        <v>0</v>
      </c>
      <c r="BD174" s="22">
        <v>16.46530992647265</v>
      </c>
      <c r="BE174" s="22">
        <v>0</v>
      </c>
      <c r="BF174" s="22">
        <v>0</v>
      </c>
      <c r="BG174" s="22">
        <v>0</v>
      </c>
      <c r="BH174" s="22">
        <v>0</v>
      </c>
      <c r="BI174" s="22">
        <v>106.5251634199056</v>
      </c>
      <c r="BJ174" s="22">
        <v>47.79721117634967</v>
      </c>
      <c r="BK174" s="22">
        <v>0</v>
      </c>
      <c r="BM174" s="22">
        <v>0</v>
      </c>
      <c r="BN174" s="22">
        <v>0</v>
      </c>
      <c r="BO174" s="22">
        <v>0</v>
      </c>
      <c r="BP174" s="22">
        <v>0</v>
      </c>
      <c r="BQ174" s="22">
        <v>0</v>
      </c>
      <c r="BR174" s="22">
        <v>-0.09221624983177319</v>
      </c>
      <c r="BS174" s="22">
        <v>11.964729798011458</v>
      </c>
      <c r="BT174" s="22">
        <v>48.01753354956969</v>
      </c>
      <c r="BU174" s="22">
        <v>0</v>
      </c>
      <c r="BV174" s="22">
        <v>0</v>
      </c>
      <c r="BW174" s="22">
        <v>0</v>
      </c>
    </row>
    <row r="175" spans="1:75" ht="12">
      <c r="A175" s="36" t="s">
        <v>21</v>
      </c>
      <c r="B175" s="36">
        <v>805</v>
      </c>
      <c r="C175" s="36" t="s">
        <v>108</v>
      </c>
      <c r="D175" s="36" t="s">
        <v>108</v>
      </c>
      <c r="E175" s="36">
        <v>1</v>
      </c>
      <c r="F175" s="36">
        <f t="shared" si="16"/>
        <v>8051</v>
      </c>
      <c r="H175" s="22">
        <f t="shared" si="17"/>
        <v>3081.12236370182</v>
      </c>
      <c r="I175" s="22">
        <f t="shared" si="18"/>
        <v>4517.757117695921</v>
      </c>
      <c r="J175" s="22">
        <f t="shared" si="19"/>
        <v>1436.6347539941012</v>
      </c>
      <c r="L175" s="22">
        <f t="shared" si="20"/>
        <v>569.6553412554438</v>
      </c>
      <c r="M175" s="22">
        <f t="shared" si="21"/>
        <v>566.5810409576961</v>
      </c>
      <c r="N175" s="22">
        <f t="shared" si="22"/>
        <v>300.3983717809614</v>
      </c>
      <c r="O175" s="22">
        <f t="shared" si="23"/>
        <v>0</v>
      </c>
      <c r="Q175" s="22">
        <v>33.87877903078936</v>
      </c>
      <c r="R175" s="22">
        <v>219.2746047835923</v>
      </c>
      <c r="S175" s="22">
        <v>179.77303347463115</v>
      </c>
      <c r="T175" s="22">
        <v>440.53588939101815</v>
      </c>
      <c r="U175" s="22">
        <v>179.48134197376746</v>
      </c>
      <c r="V175" s="22">
        <v>67.00545487415687</v>
      </c>
      <c r="W175" s="22">
        <v>132.4623139527417</v>
      </c>
      <c r="X175" s="22">
        <v>469.5120497695717</v>
      </c>
      <c r="Y175" s="22">
        <v>273.19769611463784</v>
      </c>
      <c r="Z175" s="22">
        <v>590.2758682851623</v>
      </c>
      <c r="AA175" s="22">
        <v>495.7253320517516</v>
      </c>
      <c r="AC175" s="22">
        <v>-4.926286145214625</v>
      </c>
      <c r="AD175" s="22">
        <v>177.9584401186097</v>
      </c>
      <c r="AE175" s="22">
        <v>24.147043834047235</v>
      </c>
      <c r="AF175" s="22">
        <v>63.08087239673277</v>
      </c>
      <c r="AG175" s="22">
        <v>7.913212839948439</v>
      </c>
      <c r="AH175" s="22">
        <v>-1.090397845629999</v>
      </c>
      <c r="AI175" s="22">
        <v>42.31035058781288</v>
      </c>
      <c r="AJ175" s="22">
        <v>259.1784190387785</v>
      </c>
      <c r="AK175" s="22">
        <v>462.18364555855703</v>
      </c>
      <c r="AL175" s="22">
        <v>269.6554980556135</v>
      </c>
      <c r="AM175" s="22">
        <v>136.22395555484587</v>
      </c>
      <c r="AO175" s="22">
        <v>-4.926286145214625</v>
      </c>
      <c r="AP175" s="22">
        <v>151.95364321402226</v>
      </c>
      <c r="AQ175" s="22">
        <v>24.147043834047235</v>
      </c>
      <c r="AR175" s="22">
        <v>10.964963558830203</v>
      </c>
      <c r="AS175" s="22">
        <v>7.913212839948439</v>
      </c>
      <c r="AT175" s="22">
        <v>0</v>
      </c>
      <c r="AU175" s="22">
        <v>0</v>
      </c>
      <c r="AV175" s="22">
        <v>0</v>
      </c>
      <c r="AW175" s="22">
        <v>125.01078148700901</v>
      </c>
      <c r="AX175" s="22">
        <v>118.36802691195547</v>
      </c>
      <c r="AY175" s="22">
        <v>136.22395555484587</v>
      </c>
      <c r="BA175" s="22">
        <v>0</v>
      </c>
      <c r="BB175" s="22">
        <v>26.00479690458744</v>
      </c>
      <c r="BC175" s="22">
        <v>0</v>
      </c>
      <c r="BD175" s="22">
        <v>52.115908837902566</v>
      </c>
      <c r="BE175" s="22">
        <v>0</v>
      </c>
      <c r="BF175" s="22">
        <v>0</v>
      </c>
      <c r="BG175" s="22">
        <v>0</v>
      </c>
      <c r="BH175" s="22">
        <v>0</v>
      </c>
      <c r="BI175" s="22">
        <v>337.172864071548</v>
      </c>
      <c r="BJ175" s="22">
        <v>151.28747114365802</v>
      </c>
      <c r="BK175" s="22">
        <v>0</v>
      </c>
      <c r="BM175" s="22">
        <v>0</v>
      </c>
      <c r="BN175" s="22">
        <v>0</v>
      </c>
      <c r="BO175" s="22">
        <v>0</v>
      </c>
      <c r="BP175" s="22">
        <v>0</v>
      </c>
      <c r="BQ175" s="22">
        <v>0</v>
      </c>
      <c r="BR175" s="22">
        <v>-1.090397845629999</v>
      </c>
      <c r="BS175" s="22">
        <v>42.31035058781288</v>
      </c>
      <c r="BT175" s="22">
        <v>259.1784190387785</v>
      </c>
      <c r="BU175" s="22">
        <v>0</v>
      </c>
      <c r="BV175" s="22">
        <v>0</v>
      </c>
      <c r="BW175" s="22">
        <v>0</v>
      </c>
    </row>
    <row r="176" spans="1:75" ht="12">
      <c r="A176" s="36" t="s">
        <v>21</v>
      </c>
      <c r="B176" s="36">
        <v>806</v>
      </c>
      <c r="C176" s="36" t="s">
        <v>109</v>
      </c>
      <c r="D176" s="36" t="s">
        <v>109</v>
      </c>
      <c r="E176" s="36">
        <v>1</v>
      </c>
      <c r="F176" s="36">
        <f t="shared" si="16"/>
        <v>8061</v>
      </c>
      <c r="H176" s="22">
        <f t="shared" si="17"/>
        <v>29802.21343204211</v>
      </c>
      <c r="I176" s="22">
        <f t="shared" si="18"/>
        <v>41115.70176634366</v>
      </c>
      <c r="J176" s="22">
        <f t="shared" si="19"/>
        <v>11313.488334301554</v>
      </c>
      <c r="L176" s="22">
        <f t="shared" si="20"/>
        <v>7660.221051101986</v>
      </c>
      <c r="M176" s="22">
        <f t="shared" si="21"/>
        <v>1721.847835039348</v>
      </c>
      <c r="N176" s="22">
        <f t="shared" si="22"/>
        <v>1931.4194481602212</v>
      </c>
      <c r="O176" s="22">
        <f t="shared" si="23"/>
        <v>0</v>
      </c>
      <c r="Q176" s="22">
        <v>288.7762593576807</v>
      </c>
      <c r="R176" s="22">
        <v>1146.3437671849713</v>
      </c>
      <c r="S176" s="22">
        <v>2400.4515317974187</v>
      </c>
      <c r="T176" s="22">
        <v>4724.2619043278</v>
      </c>
      <c r="U176" s="22">
        <v>870.5683783587417</v>
      </c>
      <c r="V176" s="22">
        <v>347.210084347904</v>
      </c>
      <c r="W176" s="22">
        <v>1292.0093122284468</v>
      </c>
      <c r="X176" s="22">
        <v>2237.0348134030446</v>
      </c>
      <c r="Y176" s="22">
        <v>5679.85613968604</v>
      </c>
      <c r="Z176" s="22">
        <v>4360.031782259714</v>
      </c>
      <c r="AA176" s="22">
        <v>6455.669459090348</v>
      </c>
      <c r="AC176" s="22">
        <v>-41.99072476159133</v>
      </c>
      <c r="AD176" s="22">
        <v>873.4260548928239</v>
      </c>
      <c r="AE176" s="22">
        <v>322.427714766229</v>
      </c>
      <c r="AF176" s="22">
        <v>275.96813737891944</v>
      </c>
      <c r="AG176" s="22">
        <v>38.38278003675927</v>
      </c>
      <c r="AH176" s="22">
        <v>-6.646496434935024</v>
      </c>
      <c r="AI176" s="22">
        <v>485.4511690970097</v>
      </c>
      <c r="AJ176" s="22">
        <v>1452.6147754981466</v>
      </c>
      <c r="AK176" s="22">
        <v>3623.6820660187896</v>
      </c>
      <c r="AL176" s="22">
        <v>1334.0820000532829</v>
      </c>
      <c r="AM176" s="22">
        <v>2956.090857756121</v>
      </c>
      <c r="AO176" s="22">
        <v>-41.99072476159133</v>
      </c>
      <c r="AP176" s="22">
        <v>794.3971075508583</v>
      </c>
      <c r="AQ176" s="22">
        <v>322.427714766229</v>
      </c>
      <c r="AR176" s="22">
        <v>117.58714981186333</v>
      </c>
      <c r="AS176" s="22">
        <v>38.38278003675927</v>
      </c>
      <c r="AT176" s="22">
        <v>0</v>
      </c>
      <c r="AU176" s="22">
        <v>0</v>
      </c>
      <c r="AV176" s="22">
        <v>0</v>
      </c>
      <c r="AW176" s="22">
        <v>2599.0089406097823</v>
      </c>
      <c r="AX176" s="22">
        <v>874.3172253319641</v>
      </c>
      <c r="AY176" s="22">
        <v>2956.090857756121</v>
      </c>
      <c r="BA176" s="22">
        <v>0</v>
      </c>
      <c r="BB176" s="22">
        <v>79.02894734196562</v>
      </c>
      <c r="BC176" s="22">
        <v>0</v>
      </c>
      <c r="BD176" s="22">
        <v>158.38098756705608</v>
      </c>
      <c r="BE176" s="22">
        <v>0</v>
      </c>
      <c r="BF176" s="22">
        <v>0</v>
      </c>
      <c r="BG176" s="22">
        <v>0</v>
      </c>
      <c r="BH176" s="22">
        <v>0</v>
      </c>
      <c r="BI176" s="22">
        <v>1024.6731254090075</v>
      </c>
      <c r="BJ176" s="22">
        <v>459.76477472131876</v>
      </c>
      <c r="BK176" s="22">
        <v>0</v>
      </c>
      <c r="BM176" s="22">
        <v>0</v>
      </c>
      <c r="BN176" s="22">
        <v>0</v>
      </c>
      <c r="BO176" s="22">
        <v>0</v>
      </c>
      <c r="BP176" s="22">
        <v>0</v>
      </c>
      <c r="BQ176" s="22">
        <v>0</v>
      </c>
      <c r="BR176" s="22">
        <v>-6.646496434935024</v>
      </c>
      <c r="BS176" s="22">
        <v>485.4511690970097</v>
      </c>
      <c r="BT176" s="22">
        <v>1452.6147754981466</v>
      </c>
      <c r="BU176" s="22">
        <v>0</v>
      </c>
      <c r="BV176" s="22">
        <v>0</v>
      </c>
      <c r="BW176" s="22">
        <v>0</v>
      </c>
    </row>
    <row r="177" spans="1:75" ht="12">
      <c r="A177" s="36" t="s">
        <v>21</v>
      </c>
      <c r="B177" s="36">
        <v>807</v>
      </c>
      <c r="C177" s="36" t="s">
        <v>110</v>
      </c>
      <c r="D177" s="36" t="s">
        <v>110</v>
      </c>
      <c r="E177" s="36">
        <v>1</v>
      </c>
      <c r="F177" s="36">
        <f t="shared" si="16"/>
        <v>8071</v>
      </c>
      <c r="H177" s="22">
        <f t="shared" si="17"/>
        <v>31657.08888167041</v>
      </c>
      <c r="I177" s="22">
        <f t="shared" si="18"/>
        <v>43062.57524819123</v>
      </c>
      <c r="J177" s="22">
        <f t="shared" si="19"/>
        <v>11405.486366520818</v>
      </c>
      <c r="L177" s="22">
        <f t="shared" si="20"/>
        <v>7321.903834699715</v>
      </c>
      <c r="M177" s="22">
        <f t="shared" si="21"/>
        <v>1561.334625644939</v>
      </c>
      <c r="N177" s="22">
        <f t="shared" si="22"/>
        <v>2522.2479061761637</v>
      </c>
      <c r="O177" s="22">
        <f t="shared" si="23"/>
        <v>0</v>
      </c>
      <c r="Q177" s="22">
        <v>90.34341074877162</v>
      </c>
      <c r="R177" s="22">
        <v>1847.4258369012184</v>
      </c>
      <c r="S177" s="22">
        <v>1499.9812480539563</v>
      </c>
      <c r="T177" s="22">
        <v>4877.580659336273</v>
      </c>
      <c r="U177" s="22">
        <v>1113.7907576689881</v>
      </c>
      <c r="V177" s="22">
        <v>303.216603874973</v>
      </c>
      <c r="W177" s="22">
        <v>1087.796578217972</v>
      </c>
      <c r="X177" s="22">
        <v>3158.3748432710163</v>
      </c>
      <c r="Y177" s="22">
        <v>6733.79965963396</v>
      </c>
      <c r="Z177" s="22">
        <v>5467.451995325664</v>
      </c>
      <c r="AA177" s="22">
        <v>5477.32728863762</v>
      </c>
      <c r="AC177" s="22">
        <v>-13.136763053905666</v>
      </c>
      <c r="AD177" s="22">
        <v>1351.89703817262</v>
      </c>
      <c r="AE177" s="22">
        <v>201.47689699033197</v>
      </c>
      <c r="AF177" s="22">
        <v>265.0197393809308</v>
      </c>
      <c r="AG177" s="22">
        <v>49.10629276379224</v>
      </c>
      <c r="AH177" s="22">
        <v>-5.966251664450441</v>
      </c>
      <c r="AI177" s="22">
        <v>420.1223047525018</v>
      </c>
      <c r="AJ177" s="22">
        <v>2108.091853088112</v>
      </c>
      <c r="AK177" s="22">
        <v>4010.4277725996567</v>
      </c>
      <c r="AL177" s="22">
        <v>1513.2930342753434</v>
      </c>
      <c r="AM177" s="22">
        <v>1505.1544492158846</v>
      </c>
      <c r="AO177" s="22">
        <v>-13.136763053905666</v>
      </c>
      <c r="AP177" s="22">
        <v>1280.2352865344667</v>
      </c>
      <c r="AQ177" s="22">
        <v>201.47689699033197</v>
      </c>
      <c r="AR177" s="22">
        <v>121.4032624193448</v>
      </c>
      <c r="AS177" s="22">
        <v>49.10629276379224</v>
      </c>
      <c r="AT177" s="22">
        <v>0</v>
      </c>
      <c r="AU177" s="22">
        <v>0</v>
      </c>
      <c r="AV177" s="22">
        <v>0</v>
      </c>
      <c r="AW177" s="22">
        <v>3081.276195955056</v>
      </c>
      <c r="AX177" s="22">
        <v>1096.3882138747442</v>
      </c>
      <c r="AY177" s="22">
        <v>1505.1544492158846</v>
      </c>
      <c r="BA177" s="22">
        <v>0</v>
      </c>
      <c r="BB177" s="22">
        <v>71.66175163815316</v>
      </c>
      <c r="BC177" s="22">
        <v>0</v>
      </c>
      <c r="BD177" s="22">
        <v>143.616476961586</v>
      </c>
      <c r="BE177" s="22">
        <v>0</v>
      </c>
      <c r="BF177" s="22">
        <v>0</v>
      </c>
      <c r="BG177" s="22">
        <v>0</v>
      </c>
      <c r="BH177" s="22">
        <v>0</v>
      </c>
      <c r="BI177" s="22">
        <v>929.1515766446006</v>
      </c>
      <c r="BJ177" s="22">
        <v>416.9048204005992</v>
      </c>
      <c r="BK177" s="22">
        <v>0</v>
      </c>
      <c r="BM177" s="22">
        <v>0</v>
      </c>
      <c r="BN177" s="22">
        <v>0</v>
      </c>
      <c r="BO177" s="22">
        <v>0</v>
      </c>
      <c r="BP177" s="22">
        <v>0</v>
      </c>
      <c r="BQ177" s="22">
        <v>0</v>
      </c>
      <c r="BR177" s="22">
        <v>-5.966251664450441</v>
      </c>
      <c r="BS177" s="22">
        <v>420.1223047525018</v>
      </c>
      <c r="BT177" s="22">
        <v>2108.091853088112</v>
      </c>
      <c r="BU177" s="22">
        <v>0</v>
      </c>
      <c r="BV177" s="22">
        <v>0</v>
      </c>
      <c r="BW177" s="22">
        <v>0</v>
      </c>
    </row>
    <row r="178" spans="1:75" ht="12">
      <c r="A178" s="36" t="s">
        <v>21</v>
      </c>
      <c r="B178" s="36">
        <v>899</v>
      </c>
      <c r="C178" s="37" t="s">
        <v>105</v>
      </c>
      <c r="D178" s="36" t="s">
        <v>505</v>
      </c>
      <c r="E178" s="36">
        <v>1</v>
      </c>
      <c r="F178" s="36">
        <f t="shared" si="16"/>
        <v>8991</v>
      </c>
      <c r="H178" s="22">
        <f t="shared" si="17"/>
        <v>0</v>
      </c>
      <c r="I178" s="22">
        <f t="shared" si="18"/>
        <v>0.03742539609509439</v>
      </c>
      <c r="J178" s="22">
        <f t="shared" si="19"/>
        <v>0.03742539609509439</v>
      </c>
      <c r="L178" s="22">
        <f t="shared" si="20"/>
        <v>0</v>
      </c>
      <c r="M178" s="22">
        <f t="shared" si="21"/>
        <v>0.03742539609509439</v>
      </c>
      <c r="N178" s="22">
        <f t="shared" si="22"/>
        <v>0</v>
      </c>
      <c r="O178" s="22">
        <f t="shared" si="23"/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C178" s="22">
        <v>0</v>
      </c>
      <c r="AD178" s="22">
        <v>0.001717741601239595</v>
      </c>
      <c r="AE178" s="22">
        <v>0</v>
      </c>
      <c r="AF178" s="22">
        <v>0.0034425058202043955</v>
      </c>
      <c r="AG178" s="22">
        <v>0</v>
      </c>
      <c r="AH178" s="22">
        <v>0</v>
      </c>
      <c r="AI178" s="22">
        <v>0</v>
      </c>
      <c r="AJ178" s="22">
        <v>0</v>
      </c>
      <c r="AK178" s="22">
        <v>0.02227188535829827</v>
      </c>
      <c r="AL178" s="22">
        <v>0.009993263315352125</v>
      </c>
      <c r="AM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BA178" s="22">
        <v>0</v>
      </c>
      <c r="BB178" s="22">
        <v>0.001717741601239595</v>
      </c>
      <c r="BC178" s="22">
        <v>0</v>
      </c>
      <c r="BD178" s="22">
        <v>0.0034425058202043955</v>
      </c>
      <c r="BE178" s="22">
        <v>0</v>
      </c>
      <c r="BF178" s="22">
        <v>0</v>
      </c>
      <c r="BG178" s="22">
        <v>0</v>
      </c>
      <c r="BH178" s="22">
        <v>0</v>
      </c>
      <c r="BI178" s="22">
        <v>0.02227188535829827</v>
      </c>
      <c r="BJ178" s="22">
        <v>0.009993263315352125</v>
      </c>
      <c r="BK178" s="22">
        <v>0</v>
      </c>
      <c r="BM178" s="22">
        <v>0</v>
      </c>
      <c r="BN178" s="22">
        <v>0</v>
      </c>
      <c r="BO178" s="22">
        <v>0</v>
      </c>
      <c r="BP178" s="22">
        <v>0</v>
      </c>
      <c r="BQ178" s="22">
        <v>0</v>
      </c>
      <c r="BR178" s="22">
        <v>0</v>
      </c>
      <c r="BS178" s="22">
        <v>0</v>
      </c>
      <c r="BT178" s="22">
        <v>0</v>
      </c>
      <c r="BU178" s="22">
        <v>0</v>
      </c>
      <c r="BV178" s="22">
        <v>0</v>
      </c>
      <c r="BW178" s="22">
        <v>0</v>
      </c>
    </row>
    <row r="179" spans="1:75" ht="12">
      <c r="A179" s="36" t="s">
        <v>21</v>
      </c>
      <c r="B179" s="36">
        <v>801</v>
      </c>
      <c r="C179" s="21" t="s">
        <v>111</v>
      </c>
      <c r="D179" s="36" t="s">
        <v>104</v>
      </c>
      <c r="E179" s="36">
        <v>0</v>
      </c>
      <c r="F179" s="36">
        <f t="shared" si="16"/>
        <v>8010</v>
      </c>
      <c r="H179" s="22">
        <f t="shared" si="17"/>
        <v>137.41634016391097</v>
      </c>
      <c r="I179" s="22">
        <f t="shared" si="18"/>
        <v>151.17237679571832</v>
      </c>
      <c r="J179" s="22">
        <f t="shared" si="19"/>
        <v>13.756036631807337</v>
      </c>
      <c r="L179" s="22">
        <f t="shared" si="20"/>
        <v>8.329425066961935</v>
      </c>
      <c r="M179" s="22">
        <f t="shared" si="21"/>
        <v>0.036931195583608994</v>
      </c>
      <c r="N179" s="22">
        <f t="shared" si="22"/>
        <v>5.389680369261793</v>
      </c>
      <c r="O179" s="22">
        <f t="shared" si="23"/>
        <v>0</v>
      </c>
      <c r="Q179" s="22">
        <v>84.6969475769734</v>
      </c>
      <c r="R179" s="22">
        <v>26.104119617094316</v>
      </c>
      <c r="S179" s="22">
        <v>5.617907296082223</v>
      </c>
      <c r="T179" s="22">
        <v>0</v>
      </c>
      <c r="U179" s="22">
        <v>0</v>
      </c>
      <c r="V179" s="22">
        <v>0</v>
      </c>
      <c r="W179" s="22">
        <v>5.017511892149306</v>
      </c>
      <c r="X179" s="22">
        <v>7.073627868468115</v>
      </c>
      <c r="Y179" s="22">
        <v>0</v>
      </c>
      <c r="Z179" s="22">
        <v>8.70613375051861</v>
      </c>
      <c r="AA179" s="22">
        <v>0.20009216262502297</v>
      </c>
      <c r="AC179" s="22">
        <v>-12.315715363036563</v>
      </c>
      <c r="AD179" s="22">
        <v>18.091414489148768</v>
      </c>
      <c r="AE179" s="22">
        <v>0.7545951198139761</v>
      </c>
      <c r="AF179" s="22">
        <v>0.0033970477004609564</v>
      </c>
      <c r="AG179" s="22">
        <v>0</v>
      </c>
      <c r="AH179" s="22">
        <v>0</v>
      </c>
      <c r="AI179" s="22">
        <v>1.5684011891331493</v>
      </c>
      <c r="AJ179" s="22">
        <v>3.821279180128643</v>
      </c>
      <c r="AK179" s="22">
        <v>0.021977786209478368</v>
      </c>
      <c r="AL179" s="22">
        <v>1.7557024076617382</v>
      </c>
      <c r="AM179" s="22">
        <v>0.05498477504768422</v>
      </c>
      <c r="AO179" s="22">
        <v>-12.315715363036563</v>
      </c>
      <c r="AP179" s="22">
        <v>18.08971943024074</v>
      </c>
      <c r="AQ179" s="22">
        <v>0.7545951198139761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1.745841104896097</v>
      </c>
      <c r="AY179" s="22">
        <v>0.05498477504768422</v>
      </c>
      <c r="BA179" s="22">
        <v>0</v>
      </c>
      <c r="BB179" s="22">
        <v>0.0016950589080284037</v>
      </c>
      <c r="BC179" s="22">
        <v>0</v>
      </c>
      <c r="BD179" s="22">
        <v>0.0033970477004609564</v>
      </c>
      <c r="BE179" s="22">
        <v>0</v>
      </c>
      <c r="BF179" s="22">
        <v>0</v>
      </c>
      <c r="BG179" s="22">
        <v>0</v>
      </c>
      <c r="BH179" s="22">
        <v>0</v>
      </c>
      <c r="BI179" s="22">
        <v>0.021977786209478368</v>
      </c>
      <c r="BJ179" s="22">
        <v>0.009861302765641268</v>
      </c>
      <c r="BK179" s="22">
        <v>0</v>
      </c>
      <c r="BM179" s="22">
        <v>0</v>
      </c>
      <c r="BN179" s="22">
        <v>0</v>
      </c>
      <c r="BO179" s="22">
        <v>0</v>
      </c>
      <c r="BP179" s="22">
        <v>0</v>
      </c>
      <c r="BQ179" s="22">
        <v>0</v>
      </c>
      <c r="BR179" s="22">
        <v>0</v>
      </c>
      <c r="BS179" s="22">
        <v>1.5684011891331493</v>
      </c>
      <c r="BT179" s="22">
        <v>3.821279180128643</v>
      </c>
      <c r="BU179" s="22">
        <v>0</v>
      </c>
      <c r="BV179" s="22">
        <v>0</v>
      </c>
      <c r="BW179" s="22">
        <v>0</v>
      </c>
    </row>
    <row r="180" spans="1:75" ht="12">
      <c r="A180" s="36" t="s">
        <v>21</v>
      </c>
      <c r="B180" s="36">
        <v>802</v>
      </c>
      <c r="C180" s="21" t="s">
        <v>111</v>
      </c>
      <c r="D180" s="36" t="s">
        <v>105</v>
      </c>
      <c r="E180" s="36">
        <v>0</v>
      </c>
      <c r="F180" s="36">
        <f t="shared" si="16"/>
        <v>8020</v>
      </c>
      <c r="H180" s="22">
        <f t="shared" si="17"/>
        <v>101.94005592091122</v>
      </c>
      <c r="I180" s="22">
        <f t="shared" si="18"/>
        <v>134.7007701969362</v>
      </c>
      <c r="J180" s="22">
        <f t="shared" si="19"/>
        <v>32.76071427602498</v>
      </c>
      <c r="L180" s="22">
        <f t="shared" si="20"/>
        <v>24.026007917431727</v>
      </c>
      <c r="M180" s="22">
        <f t="shared" si="21"/>
        <v>4.4500463625007995</v>
      </c>
      <c r="N180" s="22">
        <f t="shared" si="22"/>
        <v>4.2846599960924525</v>
      </c>
      <c r="O180" s="22">
        <f t="shared" si="23"/>
        <v>0</v>
      </c>
      <c r="Q180" s="22">
        <v>5.646463171798226</v>
      </c>
      <c r="R180" s="22">
        <v>28.34161558427383</v>
      </c>
      <c r="S180" s="22">
        <v>12.840930962473653</v>
      </c>
      <c r="T180" s="22">
        <v>35.774376168644146</v>
      </c>
      <c r="U180" s="22">
        <v>0</v>
      </c>
      <c r="V180" s="22">
        <v>0</v>
      </c>
      <c r="W180" s="22">
        <v>3.0105071352895836</v>
      </c>
      <c r="X180" s="22">
        <v>6.189424384909602</v>
      </c>
      <c r="Y180" s="22">
        <v>0</v>
      </c>
      <c r="Z180" s="22">
        <v>2.6118401251555836</v>
      </c>
      <c r="AA180" s="22">
        <v>7.524898388366595</v>
      </c>
      <c r="AC180" s="22">
        <v>-0.8210476908691041</v>
      </c>
      <c r="AD180" s="22">
        <v>19.84451394058424</v>
      </c>
      <c r="AE180" s="22">
        <v>1.7247888452890883</v>
      </c>
      <c r="AF180" s="22">
        <v>1.299755556836344</v>
      </c>
      <c r="AG180" s="22">
        <v>0</v>
      </c>
      <c r="AH180" s="22">
        <v>0</v>
      </c>
      <c r="AI180" s="22">
        <v>0.9410407134798895</v>
      </c>
      <c r="AJ180" s="22">
        <v>3.343619282612563</v>
      </c>
      <c r="AK180" s="22">
        <v>2.6482264121640444</v>
      </c>
      <c r="AL180" s="22">
        <v>1.7119958694396797</v>
      </c>
      <c r="AM180" s="22">
        <v>2.0678213464882393</v>
      </c>
      <c r="AO180" s="22">
        <v>-0.8210476908691041</v>
      </c>
      <c r="AP180" s="22">
        <v>19.64026680997566</v>
      </c>
      <c r="AQ180" s="22">
        <v>1.7247888452890883</v>
      </c>
      <c r="AR180" s="22">
        <v>0.8904262750790183</v>
      </c>
      <c r="AS180" s="22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0.5237523314688292</v>
      </c>
      <c r="AY180" s="22">
        <v>2.0678213464882393</v>
      </c>
      <c r="BA180" s="22">
        <v>0</v>
      </c>
      <c r="BB180" s="22">
        <v>0.20424713060857935</v>
      </c>
      <c r="BC180" s="22">
        <v>0</v>
      </c>
      <c r="BD180" s="22">
        <v>0.4093292817573256</v>
      </c>
      <c r="BE180" s="22">
        <v>0</v>
      </c>
      <c r="BF180" s="22">
        <v>0</v>
      </c>
      <c r="BG180" s="22">
        <v>0</v>
      </c>
      <c r="BH180" s="22">
        <v>0</v>
      </c>
      <c r="BI180" s="22">
        <v>2.6482264121640444</v>
      </c>
      <c r="BJ180" s="22">
        <v>1.1882435379708505</v>
      </c>
      <c r="BK180" s="22">
        <v>0</v>
      </c>
      <c r="BM180" s="22">
        <v>0</v>
      </c>
      <c r="BN180" s="22">
        <v>0</v>
      </c>
      <c r="BO180" s="22">
        <v>0</v>
      </c>
      <c r="BP180" s="22">
        <v>0</v>
      </c>
      <c r="BQ180" s="22">
        <v>0</v>
      </c>
      <c r="BR180" s="22">
        <v>0</v>
      </c>
      <c r="BS180" s="22">
        <v>0.9410407134798895</v>
      </c>
      <c r="BT180" s="22">
        <v>3.343619282612563</v>
      </c>
      <c r="BU180" s="22">
        <v>0</v>
      </c>
      <c r="BV180" s="22">
        <v>0</v>
      </c>
      <c r="BW180" s="22">
        <v>0</v>
      </c>
    </row>
    <row r="181" spans="1:75" ht="12">
      <c r="A181" s="36" t="s">
        <v>21</v>
      </c>
      <c r="B181" s="36">
        <v>803</v>
      </c>
      <c r="C181" s="21" t="s">
        <v>111</v>
      </c>
      <c r="D181" s="36" t="s">
        <v>106</v>
      </c>
      <c r="E181" s="36">
        <v>0</v>
      </c>
      <c r="F181" s="36">
        <f t="shared" si="16"/>
        <v>8030</v>
      </c>
      <c r="H181" s="22">
        <f t="shared" si="17"/>
        <v>428.7072058446902</v>
      </c>
      <c r="I181" s="22">
        <f t="shared" si="18"/>
        <v>957.8659365249894</v>
      </c>
      <c r="J181" s="22">
        <f t="shared" si="19"/>
        <v>529.1587306802992</v>
      </c>
      <c r="L181" s="22">
        <f t="shared" si="20"/>
        <v>141.82095360530192</v>
      </c>
      <c r="M181" s="22">
        <f t="shared" si="21"/>
        <v>387.0240968371707</v>
      </c>
      <c r="N181" s="22">
        <f t="shared" si="22"/>
        <v>0.31368023782662985</v>
      </c>
      <c r="O181" s="22">
        <f t="shared" si="23"/>
        <v>0</v>
      </c>
      <c r="Q181" s="22">
        <v>0</v>
      </c>
      <c r="R181" s="22">
        <v>118.58728626051419</v>
      </c>
      <c r="S181" s="22">
        <v>119.58116958803592</v>
      </c>
      <c r="T181" s="22">
        <v>36.79650120203398</v>
      </c>
      <c r="U181" s="22">
        <v>16.773957193810045</v>
      </c>
      <c r="V181" s="22">
        <v>0</v>
      </c>
      <c r="W181" s="22">
        <v>1.0035023784298611</v>
      </c>
      <c r="X181" s="22">
        <v>0</v>
      </c>
      <c r="Y181" s="22">
        <v>47.59541744157453</v>
      </c>
      <c r="Z181" s="22">
        <v>55.719256003319124</v>
      </c>
      <c r="AA181" s="22">
        <v>32.65011577697257</v>
      </c>
      <c r="AC181" s="22">
        <v>0</v>
      </c>
      <c r="AD181" s="22">
        <v>99.94254768626341</v>
      </c>
      <c r="AE181" s="22">
        <v>16.06209612175464</v>
      </c>
      <c r="AF181" s="22">
        <v>36.51556255168869</v>
      </c>
      <c r="AG181" s="22">
        <v>0.7395526018643402</v>
      </c>
      <c r="AH181" s="22">
        <v>0</v>
      </c>
      <c r="AI181" s="22">
        <v>0.31368023782662985</v>
      </c>
      <c r="AJ181" s="22">
        <v>0</v>
      </c>
      <c r="AK181" s="22">
        <v>252.09725420843262</v>
      </c>
      <c r="AL181" s="22">
        <v>114.51587540602924</v>
      </c>
      <c r="AM181" s="22">
        <v>8.9721618664397</v>
      </c>
      <c r="AO181" s="22">
        <v>0</v>
      </c>
      <c r="AP181" s="22">
        <v>82.17901112595081</v>
      </c>
      <c r="AQ181" s="22">
        <v>16.06209612175464</v>
      </c>
      <c r="AR181" s="22">
        <v>0.9158670257955617</v>
      </c>
      <c r="AS181" s="22">
        <v>0.7395526018643402</v>
      </c>
      <c r="AT181" s="22">
        <v>0</v>
      </c>
      <c r="AU181" s="22">
        <v>0</v>
      </c>
      <c r="AV181" s="22">
        <v>0</v>
      </c>
      <c r="AW181" s="22">
        <v>21.77888179216185</v>
      </c>
      <c r="AX181" s="22">
        <v>11.173383071335023</v>
      </c>
      <c r="AY181" s="22">
        <v>8.9721618664397</v>
      </c>
      <c r="BA181" s="22">
        <v>0</v>
      </c>
      <c r="BB181" s="22">
        <v>17.763536560312605</v>
      </c>
      <c r="BC181" s="22">
        <v>0</v>
      </c>
      <c r="BD181" s="22">
        <v>35.599695525893125</v>
      </c>
      <c r="BE181" s="22">
        <v>0</v>
      </c>
      <c r="BF181" s="22">
        <v>0</v>
      </c>
      <c r="BG181" s="22">
        <v>0</v>
      </c>
      <c r="BH181" s="22">
        <v>0</v>
      </c>
      <c r="BI181" s="22">
        <v>230.31837241627076</v>
      </c>
      <c r="BJ181" s="22">
        <v>103.34249233469421</v>
      </c>
      <c r="BK181" s="22">
        <v>0</v>
      </c>
      <c r="BM181" s="22">
        <v>0</v>
      </c>
      <c r="BN181" s="22">
        <v>0</v>
      </c>
      <c r="BO181" s="22">
        <v>0</v>
      </c>
      <c r="BP181" s="22">
        <v>0</v>
      </c>
      <c r="BQ181" s="22">
        <v>0</v>
      </c>
      <c r="BR181" s="22">
        <v>0</v>
      </c>
      <c r="BS181" s="22">
        <v>0.31368023782662985</v>
      </c>
      <c r="BT181" s="22">
        <v>0</v>
      </c>
      <c r="BU181" s="22">
        <v>0</v>
      </c>
      <c r="BV181" s="22">
        <v>0</v>
      </c>
      <c r="BW181" s="22">
        <v>0</v>
      </c>
    </row>
    <row r="182" spans="1:75" ht="12">
      <c r="A182" s="36" t="s">
        <v>21</v>
      </c>
      <c r="B182" s="36">
        <v>804</v>
      </c>
      <c r="C182" s="21" t="s">
        <v>111</v>
      </c>
      <c r="D182" s="36" t="s">
        <v>107</v>
      </c>
      <c r="E182" s="36">
        <v>0</v>
      </c>
      <c r="F182" s="36">
        <f t="shared" si="16"/>
        <v>8040</v>
      </c>
      <c r="H182" s="22">
        <f t="shared" si="17"/>
        <v>0</v>
      </c>
      <c r="I182" s="22">
        <f t="shared" si="18"/>
        <v>2.1406323439444694</v>
      </c>
      <c r="J182" s="22">
        <f t="shared" si="19"/>
        <v>2.1406323439444694</v>
      </c>
      <c r="L182" s="22">
        <f t="shared" si="20"/>
        <v>0</v>
      </c>
      <c r="M182" s="22">
        <f t="shared" si="21"/>
        <v>2.1406323439444694</v>
      </c>
      <c r="N182" s="22">
        <f t="shared" si="22"/>
        <v>0</v>
      </c>
      <c r="O182" s="22">
        <f t="shared" si="23"/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C182" s="22">
        <v>0</v>
      </c>
      <c r="AD182" s="22">
        <v>0.09825021546356907</v>
      </c>
      <c r="AE182" s="22">
        <v>0</v>
      </c>
      <c r="AF182" s="22">
        <v>0.19690210583803383</v>
      </c>
      <c r="AG182" s="22">
        <v>0</v>
      </c>
      <c r="AH182" s="22">
        <v>0</v>
      </c>
      <c r="AI182" s="22">
        <v>0</v>
      </c>
      <c r="AJ182" s="22">
        <v>0</v>
      </c>
      <c r="AK182" s="22">
        <v>1.2738921463237567</v>
      </c>
      <c r="AL182" s="22">
        <v>0.5715878763191096</v>
      </c>
      <c r="AM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BA182" s="22">
        <v>0</v>
      </c>
      <c r="BB182" s="22">
        <v>0.09825021546356907</v>
      </c>
      <c r="BC182" s="22">
        <v>0</v>
      </c>
      <c r="BD182" s="22">
        <v>0.19690210583803383</v>
      </c>
      <c r="BE182" s="22">
        <v>0</v>
      </c>
      <c r="BF182" s="22">
        <v>0</v>
      </c>
      <c r="BG182" s="22">
        <v>0</v>
      </c>
      <c r="BH182" s="22">
        <v>0</v>
      </c>
      <c r="BI182" s="22">
        <v>1.2738921463237567</v>
      </c>
      <c r="BJ182" s="22">
        <v>0.5715878763191096</v>
      </c>
      <c r="BK182" s="22">
        <v>0</v>
      </c>
      <c r="BM182" s="22">
        <v>0</v>
      </c>
      <c r="BN182" s="22">
        <v>0</v>
      </c>
      <c r="BO182" s="22">
        <v>0</v>
      </c>
      <c r="BP182" s="22">
        <v>0</v>
      </c>
      <c r="BQ182" s="22">
        <v>0</v>
      </c>
      <c r="BR182" s="22">
        <v>0</v>
      </c>
      <c r="BS182" s="22">
        <v>0</v>
      </c>
      <c r="BT182" s="22">
        <v>0</v>
      </c>
      <c r="BU182" s="22">
        <v>0</v>
      </c>
      <c r="BV182" s="22">
        <v>0</v>
      </c>
      <c r="BW182" s="22">
        <v>0</v>
      </c>
    </row>
    <row r="183" spans="1:75" ht="12">
      <c r="A183" s="36" t="s">
        <v>21</v>
      </c>
      <c r="B183" s="36">
        <v>805</v>
      </c>
      <c r="C183" s="21" t="s">
        <v>111</v>
      </c>
      <c r="D183" s="36" t="s">
        <v>108</v>
      </c>
      <c r="E183" s="36">
        <v>0</v>
      </c>
      <c r="F183" s="36">
        <f t="shared" si="16"/>
        <v>8050</v>
      </c>
      <c r="H183" s="22">
        <f t="shared" si="17"/>
        <v>7.1298827011177055</v>
      </c>
      <c r="I183" s="22">
        <f t="shared" si="18"/>
        <v>12.495142434312324</v>
      </c>
      <c r="J183" s="22">
        <f t="shared" si="19"/>
        <v>5.36525973319462</v>
      </c>
      <c r="L183" s="22">
        <f t="shared" si="20"/>
        <v>1.4420077519720444</v>
      </c>
      <c r="M183" s="22">
        <f t="shared" si="21"/>
        <v>3.923251981222575</v>
      </c>
      <c r="N183" s="22">
        <f t="shared" si="22"/>
        <v>0</v>
      </c>
      <c r="O183" s="22">
        <f t="shared" si="23"/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6.96490700041489</v>
      </c>
      <c r="AA183" s="22">
        <v>0.164975700702816</v>
      </c>
      <c r="AC183" s="22">
        <v>0</v>
      </c>
      <c r="AD183" s="22">
        <v>0.18006845199896293</v>
      </c>
      <c r="AE183" s="22">
        <v>0</v>
      </c>
      <c r="AF183" s="22">
        <v>0.36087307520193335</v>
      </c>
      <c r="AG183" s="22">
        <v>0</v>
      </c>
      <c r="AH183" s="22">
        <v>0</v>
      </c>
      <c r="AI183" s="22">
        <v>0</v>
      </c>
      <c r="AJ183" s="22">
        <v>0</v>
      </c>
      <c r="AK183" s="22">
        <v>2.3347306234377845</v>
      </c>
      <c r="AL183" s="22">
        <v>2.444252714500771</v>
      </c>
      <c r="AM183" s="22">
        <v>0.04533486805516691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1.3966728839168776</v>
      </c>
      <c r="AY183" s="22">
        <v>0.04533486805516691</v>
      </c>
      <c r="BA183" s="22">
        <v>0</v>
      </c>
      <c r="BB183" s="22">
        <v>0.18006845199896293</v>
      </c>
      <c r="BC183" s="22">
        <v>0</v>
      </c>
      <c r="BD183" s="22">
        <v>0.36087307520193335</v>
      </c>
      <c r="BE183" s="22">
        <v>0</v>
      </c>
      <c r="BF183" s="22">
        <v>0</v>
      </c>
      <c r="BG183" s="22">
        <v>0</v>
      </c>
      <c r="BH183" s="22">
        <v>0</v>
      </c>
      <c r="BI183" s="22">
        <v>2.3347306234377845</v>
      </c>
      <c r="BJ183" s="22">
        <v>1.0475798305838937</v>
      </c>
      <c r="BK183" s="22">
        <v>0</v>
      </c>
      <c r="BM183" s="22">
        <v>0</v>
      </c>
      <c r="BN183" s="22">
        <v>0</v>
      </c>
      <c r="BO183" s="22">
        <v>0</v>
      </c>
      <c r="BP183" s="22">
        <v>0</v>
      </c>
      <c r="BQ183" s="22">
        <v>0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</row>
    <row r="184" spans="1:75" ht="12">
      <c r="A184" s="36" t="s">
        <v>21</v>
      </c>
      <c r="B184" s="36">
        <v>806</v>
      </c>
      <c r="C184" s="21" t="s">
        <v>111</v>
      </c>
      <c r="D184" s="36" t="s">
        <v>109</v>
      </c>
      <c r="E184" s="36">
        <v>0</v>
      </c>
      <c r="F184" s="36">
        <f t="shared" si="16"/>
        <v>8060</v>
      </c>
      <c r="H184" s="22">
        <f t="shared" si="17"/>
        <v>291.9782562827894</v>
      </c>
      <c r="I184" s="22">
        <f t="shared" si="18"/>
        <v>401.07126573505377</v>
      </c>
      <c r="J184" s="22">
        <f t="shared" si="19"/>
        <v>109.0930094522644</v>
      </c>
      <c r="L184" s="22">
        <f t="shared" si="20"/>
        <v>45.71651253585483</v>
      </c>
      <c r="M184" s="22">
        <f t="shared" si="21"/>
        <v>17.064905479678167</v>
      </c>
      <c r="N184" s="22">
        <f t="shared" si="22"/>
        <v>46.31159143673139</v>
      </c>
      <c r="O184" s="22">
        <f t="shared" si="23"/>
        <v>0</v>
      </c>
      <c r="Q184" s="22">
        <v>0</v>
      </c>
      <c r="R184" s="22">
        <v>41.76659138735091</v>
      </c>
      <c r="S184" s="22">
        <v>16.05116370309207</v>
      </c>
      <c r="T184" s="22">
        <v>36.79650120203398</v>
      </c>
      <c r="U184" s="22">
        <v>60.386245897716165</v>
      </c>
      <c r="V184" s="22">
        <v>0</v>
      </c>
      <c r="W184" s="22">
        <v>4.515760702934376</v>
      </c>
      <c r="X184" s="22">
        <v>83.11512745450037</v>
      </c>
      <c r="Y184" s="22">
        <v>0</v>
      </c>
      <c r="Z184" s="22">
        <v>33.95392162702259</v>
      </c>
      <c r="AA184" s="22">
        <v>15.39294430813896</v>
      </c>
      <c r="AC184" s="22">
        <v>0</v>
      </c>
      <c r="AD184" s="22">
        <v>29.726791912054303</v>
      </c>
      <c r="AE184" s="22">
        <v>2.1559860566113604</v>
      </c>
      <c r="AF184" s="22">
        <v>2.485550785073937</v>
      </c>
      <c r="AG184" s="22">
        <v>2.6623893667116247</v>
      </c>
      <c r="AH184" s="22">
        <v>0</v>
      </c>
      <c r="AI184" s="22">
        <v>1.4115610702198342</v>
      </c>
      <c r="AJ184" s="22">
        <v>44.90003036651156</v>
      </c>
      <c r="AK184" s="22">
        <v>10.15533990683418</v>
      </c>
      <c r="AL184" s="22">
        <v>11.365421298991272</v>
      </c>
      <c r="AM184" s="22">
        <v>4.229938689256318</v>
      </c>
      <c r="AO184" s="22">
        <v>0</v>
      </c>
      <c r="AP184" s="22">
        <v>28.943551088385185</v>
      </c>
      <c r="AQ184" s="22">
        <v>2.1559860566113604</v>
      </c>
      <c r="AR184" s="22">
        <v>0.9158670257955617</v>
      </c>
      <c r="AS184" s="22">
        <v>2.6623893667116247</v>
      </c>
      <c r="AT184" s="22">
        <v>0</v>
      </c>
      <c r="AU184" s="22">
        <v>0</v>
      </c>
      <c r="AV184" s="22">
        <v>0</v>
      </c>
      <c r="AW184" s="22">
        <v>0</v>
      </c>
      <c r="AX184" s="22">
        <v>6.808780309094778</v>
      </c>
      <c r="AY184" s="22">
        <v>4.229938689256318</v>
      </c>
      <c r="BA184" s="22">
        <v>0</v>
      </c>
      <c r="BB184" s="22">
        <v>0.783240823669118</v>
      </c>
      <c r="BC184" s="22">
        <v>0</v>
      </c>
      <c r="BD184" s="22">
        <v>1.5696837592783752</v>
      </c>
      <c r="BE184" s="22">
        <v>0</v>
      </c>
      <c r="BF184" s="22">
        <v>0</v>
      </c>
      <c r="BG184" s="22">
        <v>0</v>
      </c>
      <c r="BH184" s="22">
        <v>0</v>
      </c>
      <c r="BI184" s="22">
        <v>10.15533990683418</v>
      </c>
      <c r="BJ184" s="22">
        <v>4.556640989896495</v>
      </c>
      <c r="BK184" s="22">
        <v>0</v>
      </c>
      <c r="BM184" s="22">
        <v>0</v>
      </c>
      <c r="BN184" s="22">
        <v>0</v>
      </c>
      <c r="BO184" s="22">
        <v>0</v>
      </c>
      <c r="BP184" s="22">
        <v>0</v>
      </c>
      <c r="BQ184" s="22">
        <v>0</v>
      </c>
      <c r="BR184" s="22">
        <v>0</v>
      </c>
      <c r="BS184" s="22">
        <v>1.4115610702198342</v>
      </c>
      <c r="BT184" s="22">
        <v>44.90003036651156</v>
      </c>
      <c r="BU184" s="22">
        <v>0</v>
      </c>
      <c r="BV184" s="22">
        <v>0</v>
      </c>
      <c r="BW184" s="22">
        <v>0</v>
      </c>
    </row>
    <row r="185" spans="1:75" ht="12">
      <c r="A185" s="36" t="s">
        <v>21</v>
      </c>
      <c r="B185" s="36">
        <v>807</v>
      </c>
      <c r="C185" s="21" t="s">
        <v>111</v>
      </c>
      <c r="D185" s="36" t="s">
        <v>110</v>
      </c>
      <c r="E185" s="36">
        <v>0</v>
      </c>
      <c r="F185" s="36">
        <f t="shared" si="16"/>
        <v>8070</v>
      </c>
      <c r="H185" s="22">
        <f t="shared" si="17"/>
        <v>158.59191757804933</v>
      </c>
      <c r="I185" s="22">
        <f t="shared" si="18"/>
        <v>272.387682263812</v>
      </c>
      <c r="J185" s="22">
        <f t="shared" si="19"/>
        <v>113.79576468576268</v>
      </c>
      <c r="L185" s="22">
        <f t="shared" si="20"/>
        <v>34.43976893068949</v>
      </c>
      <c r="M185" s="22">
        <f t="shared" si="21"/>
        <v>55.03103868563377</v>
      </c>
      <c r="N185" s="22">
        <f t="shared" si="22"/>
        <v>24.32495706943942</v>
      </c>
      <c r="O185" s="22">
        <f t="shared" si="23"/>
        <v>0</v>
      </c>
      <c r="Q185" s="22">
        <v>6.453100767769402</v>
      </c>
      <c r="R185" s="22">
        <v>26.84995160615415</v>
      </c>
      <c r="S185" s="22">
        <v>8.828140036700637</v>
      </c>
      <c r="T185" s="22">
        <v>11.243375367288161</v>
      </c>
      <c r="U185" s="22">
        <v>3.354791438762009</v>
      </c>
      <c r="V185" s="22">
        <v>0</v>
      </c>
      <c r="W185" s="22">
        <v>7.526267838223959</v>
      </c>
      <c r="X185" s="22">
        <v>40.673360243691654</v>
      </c>
      <c r="Y185" s="22">
        <v>14.27862523247236</v>
      </c>
      <c r="Z185" s="22">
        <v>29.60085475176328</v>
      </c>
      <c r="AA185" s="22">
        <v>9.78345029522372</v>
      </c>
      <c r="AC185" s="22">
        <v>-0.938340218136119</v>
      </c>
      <c r="AD185" s="22">
        <v>21.132369600301637</v>
      </c>
      <c r="AE185" s="22">
        <v>1.1857923311362482</v>
      </c>
      <c r="AF185" s="22">
        <v>5.341776540105805</v>
      </c>
      <c r="AG185" s="22">
        <v>0.14791052037286803</v>
      </c>
      <c r="AH185" s="22">
        <v>0</v>
      </c>
      <c r="AI185" s="22">
        <v>2.3526017836997237</v>
      </c>
      <c r="AJ185" s="22">
        <v>21.972355285739695</v>
      </c>
      <c r="AK185" s="22">
        <v>39.282682921856555</v>
      </c>
      <c r="AL185" s="22">
        <v>20.630150732366076</v>
      </c>
      <c r="AM185" s="22">
        <v>2.6884651883201873</v>
      </c>
      <c r="AO185" s="22">
        <v>-0.938340218136119</v>
      </c>
      <c r="AP185" s="22">
        <v>18.606568556819045</v>
      </c>
      <c r="AQ185" s="22">
        <v>1.1857923311362482</v>
      </c>
      <c r="AR185" s="22">
        <v>0.2798482578819772</v>
      </c>
      <c r="AS185" s="22">
        <v>0.14791052037286803</v>
      </c>
      <c r="AT185" s="22">
        <v>0</v>
      </c>
      <c r="AU185" s="22">
        <v>0</v>
      </c>
      <c r="AV185" s="22">
        <v>0</v>
      </c>
      <c r="AW185" s="22">
        <v>6.533664537648554</v>
      </c>
      <c r="AX185" s="22">
        <v>5.93585975664673</v>
      </c>
      <c r="AY185" s="22">
        <v>2.6884651883201873</v>
      </c>
      <c r="BA185" s="22">
        <v>0</v>
      </c>
      <c r="BB185" s="22">
        <v>2.5258010434825895</v>
      </c>
      <c r="BC185" s="22">
        <v>0</v>
      </c>
      <c r="BD185" s="22">
        <v>5.061928282223827</v>
      </c>
      <c r="BE185" s="22">
        <v>0</v>
      </c>
      <c r="BF185" s="22">
        <v>0</v>
      </c>
      <c r="BG185" s="22">
        <v>0</v>
      </c>
      <c r="BH185" s="22">
        <v>0</v>
      </c>
      <c r="BI185" s="22">
        <v>32.749018384208</v>
      </c>
      <c r="BJ185" s="22">
        <v>14.694290975719346</v>
      </c>
      <c r="BK185" s="22">
        <v>0</v>
      </c>
      <c r="BM185" s="22">
        <v>0</v>
      </c>
      <c r="BN185" s="22">
        <v>0</v>
      </c>
      <c r="BO185" s="22">
        <v>0</v>
      </c>
      <c r="BP185" s="22">
        <v>0</v>
      </c>
      <c r="BQ185" s="22">
        <v>0</v>
      </c>
      <c r="BR185" s="22">
        <v>0</v>
      </c>
      <c r="BS185" s="22">
        <v>2.3526017836997237</v>
      </c>
      <c r="BT185" s="22">
        <v>21.972355285739695</v>
      </c>
      <c r="BU185" s="22">
        <v>0</v>
      </c>
      <c r="BV185" s="22">
        <v>0</v>
      </c>
      <c r="BW185" s="22">
        <v>0</v>
      </c>
    </row>
    <row r="186" spans="1:75" ht="12">
      <c r="A186" s="36" t="s">
        <v>21</v>
      </c>
      <c r="B186" s="36">
        <v>899</v>
      </c>
      <c r="C186" s="21" t="s">
        <v>111</v>
      </c>
      <c r="D186" s="36" t="s">
        <v>505</v>
      </c>
      <c r="E186" s="36">
        <v>0</v>
      </c>
      <c r="F186" s="36">
        <f t="shared" si="16"/>
        <v>8990</v>
      </c>
      <c r="H186" s="22">
        <f t="shared" si="17"/>
        <v>6884.914333676921</v>
      </c>
      <c r="I186" s="22">
        <f t="shared" si="18"/>
        <v>8933.001921565543</v>
      </c>
      <c r="J186" s="22">
        <f t="shared" si="19"/>
        <v>2048.087587888622</v>
      </c>
      <c r="L186" s="22">
        <f t="shared" si="20"/>
        <v>1529.143006722643</v>
      </c>
      <c r="M186" s="22">
        <f t="shared" si="21"/>
        <v>138.35351874766127</v>
      </c>
      <c r="N186" s="22">
        <f t="shared" si="22"/>
        <v>380.59106241831734</v>
      </c>
      <c r="O186" s="22">
        <f t="shared" si="23"/>
        <v>0</v>
      </c>
      <c r="Q186" s="22">
        <v>899.4009195078614</v>
      </c>
      <c r="R186" s="22">
        <v>792.819404370608</v>
      </c>
      <c r="S186" s="22">
        <v>1198.219370435824</v>
      </c>
      <c r="T186" s="22">
        <v>286.19500934915334</v>
      </c>
      <c r="U186" s="22">
        <v>238.19019215210264</v>
      </c>
      <c r="V186" s="22">
        <v>27.072911060265408</v>
      </c>
      <c r="W186" s="22">
        <v>98.8449842753414</v>
      </c>
      <c r="X186" s="22">
        <v>648.1211534483924</v>
      </c>
      <c r="Y186" s="22">
        <v>1219.3945948531398</v>
      </c>
      <c r="Z186" s="22">
        <v>428.341780525516</v>
      </c>
      <c r="AA186" s="22">
        <v>1048.3140136987154</v>
      </c>
      <c r="AC186" s="22">
        <v>-130.78116790272173</v>
      </c>
      <c r="AD186" s="22">
        <v>555.7607372396095</v>
      </c>
      <c r="AE186" s="22">
        <v>160.9443591260382</v>
      </c>
      <c r="AF186" s="22">
        <v>19.849602658940206</v>
      </c>
      <c r="AG186" s="22">
        <v>10.501646946473631</v>
      </c>
      <c r="AH186" s="22">
        <v>-0.43114588689338645</v>
      </c>
      <c r="AI186" s="22">
        <v>30.89750342592306</v>
      </c>
      <c r="AJ186" s="22">
        <v>350.12470487928766</v>
      </c>
      <c r="AK186" s="22">
        <v>640.3092493442746</v>
      </c>
      <c r="AL186" s="22">
        <v>122.83829513428454</v>
      </c>
      <c r="AM186" s="22">
        <v>288.0738029234052</v>
      </c>
      <c r="AO186" s="22">
        <v>-130.78116790272173</v>
      </c>
      <c r="AP186" s="22">
        <v>549.4106215527406</v>
      </c>
      <c r="AQ186" s="22">
        <v>160.9443591260382</v>
      </c>
      <c r="AR186" s="22">
        <v>7.123410200632151</v>
      </c>
      <c r="AS186" s="22">
        <v>10.501646946473631</v>
      </c>
      <c r="AT186" s="22">
        <v>0</v>
      </c>
      <c r="AU186" s="22">
        <v>0</v>
      </c>
      <c r="AV186" s="22">
        <v>0</v>
      </c>
      <c r="AW186" s="22">
        <v>557.9749515151867</v>
      </c>
      <c r="AX186" s="22">
        <v>85.89538236088804</v>
      </c>
      <c r="AY186" s="22">
        <v>288.0738029234052</v>
      </c>
      <c r="BA186" s="22">
        <v>0</v>
      </c>
      <c r="BB186" s="22">
        <v>6.350115686868874</v>
      </c>
      <c r="BC186" s="22">
        <v>0</v>
      </c>
      <c r="BD186" s="22">
        <v>12.726192458308054</v>
      </c>
      <c r="BE186" s="22">
        <v>0</v>
      </c>
      <c r="BF186" s="22">
        <v>0</v>
      </c>
      <c r="BG186" s="22">
        <v>0</v>
      </c>
      <c r="BH186" s="22">
        <v>0</v>
      </c>
      <c r="BI186" s="22">
        <v>82.33429782908784</v>
      </c>
      <c r="BJ186" s="22">
        <v>36.9429127733965</v>
      </c>
      <c r="BK186" s="22">
        <v>0</v>
      </c>
      <c r="BM186" s="22">
        <v>0</v>
      </c>
      <c r="BN186" s="22">
        <v>0</v>
      </c>
      <c r="BO186" s="22">
        <v>0</v>
      </c>
      <c r="BP186" s="22">
        <v>0</v>
      </c>
      <c r="BQ186" s="22">
        <v>0</v>
      </c>
      <c r="BR186" s="22">
        <v>-0.43114588689338645</v>
      </c>
      <c r="BS186" s="22">
        <v>30.89750342592306</v>
      </c>
      <c r="BT186" s="22">
        <v>350.12470487928766</v>
      </c>
      <c r="BU186" s="22">
        <v>0</v>
      </c>
      <c r="BV186" s="22">
        <v>0</v>
      </c>
      <c r="BW186" s="22">
        <v>0</v>
      </c>
    </row>
    <row r="187" spans="1:75" ht="12">
      <c r="A187" s="36" t="s">
        <v>23</v>
      </c>
      <c r="B187" s="36">
        <v>901</v>
      </c>
      <c r="C187" s="36" t="s">
        <v>112</v>
      </c>
      <c r="D187" s="36" t="s">
        <v>112</v>
      </c>
      <c r="E187" s="36">
        <v>1</v>
      </c>
      <c r="F187" s="36">
        <f t="shared" si="16"/>
        <v>9011</v>
      </c>
      <c r="H187" s="22">
        <f t="shared" si="17"/>
        <v>1569.4572574093402</v>
      </c>
      <c r="I187" s="22">
        <f t="shared" si="18"/>
        <v>2266.527045378359</v>
      </c>
      <c r="J187" s="22">
        <f t="shared" si="19"/>
        <v>697.0697879690191</v>
      </c>
      <c r="L187" s="22">
        <f t="shared" si="20"/>
        <v>317.97598303851873</v>
      </c>
      <c r="M187" s="22">
        <f t="shared" si="21"/>
        <v>311.1233904508611</v>
      </c>
      <c r="N187" s="22">
        <f t="shared" si="22"/>
        <v>67.97041447963932</v>
      </c>
      <c r="O187" s="22">
        <f t="shared" si="23"/>
        <v>0</v>
      </c>
      <c r="Q187" s="22">
        <v>37.658926572520194</v>
      </c>
      <c r="R187" s="22">
        <v>59.603012970351806</v>
      </c>
      <c r="S187" s="22">
        <v>211.01327769085063</v>
      </c>
      <c r="T187" s="22">
        <v>300.143898129673</v>
      </c>
      <c r="U187" s="22">
        <v>29.172128400894664</v>
      </c>
      <c r="V187" s="22">
        <v>4.302044859028703</v>
      </c>
      <c r="W187" s="22">
        <v>60.6588319359101</v>
      </c>
      <c r="X187" s="22">
        <v>146.14582391146456</v>
      </c>
      <c r="Y187" s="22">
        <v>261.4781041950713</v>
      </c>
      <c r="Z187" s="22">
        <v>252.37935697303374</v>
      </c>
      <c r="AA187" s="22">
        <v>206.9018517705414</v>
      </c>
      <c r="AC187" s="22">
        <v>-2.985680696427943</v>
      </c>
      <c r="AD187" s="22">
        <v>46.99195427992685</v>
      </c>
      <c r="AE187" s="22">
        <v>3.436591850936336</v>
      </c>
      <c r="AF187" s="22">
        <v>75.08448098474545</v>
      </c>
      <c r="AG187" s="22">
        <v>1.08530398674774</v>
      </c>
      <c r="AH187" s="22">
        <v>0.8698487377210306</v>
      </c>
      <c r="AI187" s="22">
        <v>-0.5567267982689039</v>
      </c>
      <c r="AJ187" s="22">
        <v>67.65729254018719</v>
      </c>
      <c r="AK187" s="22">
        <v>263.0406625706953</v>
      </c>
      <c r="AL187" s="22">
        <v>200.12740243710186</v>
      </c>
      <c r="AM187" s="22">
        <v>42.318658075654184</v>
      </c>
      <c r="AO187" s="22">
        <v>-2.985680696427943</v>
      </c>
      <c r="AP187" s="22">
        <v>32.71208962496852</v>
      </c>
      <c r="AQ187" s="22">
        <v>3.436591850936336</v>
      </c>
      <c r="AR187" s="22">
        <v>46.46637151417654</v>
      </c>
      <c r="AS187" s="22">
        <v>1.08530398674774</v>
      </c>
      <c r="AT187" s="22">
        <v>0</v>
      </c>
      <c r="AU187" s="22">
        <v>0</v>
      </c>
      <c r="AV187" s="22">
        <v>0</v>
      </c>
      <c r="AW187" s="22">
        <v>77.89086571083195</v>
      </c>
      <c r="AX187" s="22">
        <v>117.05178297163138</v>
      </c>
      <c r="AY187" s="22">
        <v>42.318658075654184</v>
      </c>
      <c r="BA187" s="22">
        <v>0</v>
      </c>
      <c r="BB187" s="22">
        <v>14.279864654958331</v>
      </c>
      <c r="BC187" s="22">
        <v>0</v>
      </c>
      <c r="BD187" s="22">
        <v>28.618109470568925</v>
      </c>
      <c r="BE187" s="22">
        <v>0</v>
      </c>
      <c r="BF187" s="22">
        <v>0</v>
      </c>
      <c r="BG187" s="22">
        <v>0</v>
      </c>
      <c r="BH187" s="22">
        <v>0</v>
      </c>
      <c r="BI187" s="22">
        <v>185.14979685986336</v>
      </c>
      <c r="BJ187" s="22">
        <v>83.07561946547047</v>
      </c>
      <c r="BK187" s="22">
        <v>0</v>
      </c>
      <c r="BM187" s="22">
        <v>0</v>
      </c>
      <c r="BN187" s="22">
        <v>0</v>
      </c>
      <c r="BO187" s="22">
        <v>0</v>
      </c>
      <c r="BP187" s="22">
        <v>0</v>
      </c>
      <c r="BQ187" s="22">
        <v>0</v>
      </c>
      <c r="BR187" s="22">
        <v>0.8698487377210306</v>
      </c>
      <c r="BS187" s="22">
        <v>-0.5567267982689039</v>
      </c>
      <c r="BT187" s="22">
        <v>67.65729254018719</v>
      </c>
      <c r="BU187" s="22">
        <v>0</v>
      </c>
      <c r="BV187" s="22">
        <v>0</v>
      </c>
      <c r="BW187" s="22">
        <v>0</v>
      </c>
    </row>
    <row r="188" spans="1:75" ht="12">
      <c r="A188" s="36" t="s">
        <v>23</v>
      </c>
      <c r="B188" s="36">
        <v>902</v>
      </c>
      <c r="C188" s="36" t="s">
        <v>113</v>
      </c>
      <c r="D188" s="36" t="s">
        <v>113</v>
      </c>
      <c r="E188" s="36">
        <v>1</v>
      </c>
      <c r="F188" s="36">
        <f t="shared" si="16"/>
        <v>9021</v>
      </c>
      <c r="H188" s="22">
        <f t="shared" si="17"/>
        <v>2922.629718228284</v>
      </c>
      <c r="I188" s="22">
        <f t="shared" si="18"/>
        <v>3857.65242691419</v>
      </c>
      <c r="J188" s="22">
        <f t="shared" si="19"/>
        <v>935.0227086859056</v>
      </c>
      <c r="L188" s="22">
        <f t="shared" si="20"/>
        <v>622.6067813022156</v>
      </c>
      <c r="M188" s="22">
        <f t="shared" si="21"/>
        <v>200.4181999276273</v>
      </c>
      <c r="N188" s="22">
        <f t="shared" si="22"/>
        <v>111.99772745606268</v>
      </c>
      <c r="O188" s="22">
        <f t="shared" si="23"/>
        <v>0</v>
      </c>
      <c r="Q188" s="22">
        <v>76.45903273814706</v>
      </c>
      <c r="R188" s="22">
        <v>343.25590602202624</v>
      </c>
      <c r="S188" s="22">
        <v>608.0726131931002</v>
      </c>
      <c r="T188" s="22">
        <v>640.7263454085531</v>
      </c>
      <c r="U188" s="22">
        <v>66.9878504020544</v>
      </c>
      <c r="V188" s="22">
        <v>43.02044859028702</v>
      </c>
      <c r="W188" s="22">
        <v>45.22807644344174</v>
      </c>
      <c r="X188" s="22">
        <v>209.8236471871742</v>
      </c>
      <c r="Y188" s="22">
        <v>132.55487226555695</v>
      </c>
      <c r="Z188" s="22">
        <v>518.683092261821</v>
      </c>
      <c r="AA188" s="22">
        <v>237.8178337161219</v>
      </c>
      <c r="AC188" s="22">
        <v>-6.0618365654749145</v>
      </c>
      <c r="AD188" s="22">
        <v>197.58885163400862</v>
      </c>
      <c r="AE188" s="22">
        <v>9.903155906324177</v>
      </c>
      <c r="AF188" s="22">
        <v>117.62827963685712</v>
      </c>
      <c r="AG188" s="22">
        <v>2.49217952512444</v>
      </c>
      <c r="AH188" s="22">
        <v>9.241239869736281</v>
      </c>
      <c r="AI188" s="22">
        <v>-0.441004180802265</v>
      </c>
      <c r="AJ188" s="22">
        <v>103.19749176712867</v>
      </c>
      <c r="AK188" s="22">
        <v>158.75538454746095</v>
      </c>
      <c r="AL188" s="22">
        <v>294.07690992206346</v>
      </c>
      <c r="AM188" s="22">
        <v>48.642056623479064</v>
      </c>
      <c r="AO188" s="22">
        <v>-6.0618365654749145</v>
      </c>
      <c r="AP188" s="22">
        <v>188.39010651487905</v>
      </c>
      <c r="AQ188" s="22">
        <v>9.903155906324177</v>
      </c>
      <c r="AR188" s="22">
        <v>99.19318230421511</v>
      </c>
      <c r="AS188" s="22">
        <v>2.49217952512444</v>
      </c>
      <c r="AT188" s="22">
        <v>0</v>
      </c>
      <c r="AU188" s="22">
        <v>0</v>
      </c>
      <c r="AV188" s="22">
        <v>0</v>
      </c>
      <c r="AW188" s="22">
        <v>39.48634164507452</v>
      </c>
      <c r="AX188" s="22">
        <v>240.56159534859415</v>
      </c>
      <c r="AY188" s="22">
        <v>48.642056623479064</v>
      </c>
      <c r="BA188" s="22">
        <v>0</v>
      </c>
      <c r="BB188" s="22">
        <v>9.198745119129557</v>
      </c>
      <c r="BC188" s="22">
        <v>0</v>
      </c>
      <c r="BD188" s="22">
        <v>18.43509733264201</v>
      </c>
      <c r="BE188" s="22">
        <v>0</v>
      </c>
      <c r="BF188" s="22">
        <v>0</v>
      </c>
      <c r="BG188" s="22">
        <v>0</v>
      </c>
      <c r="BH188" s="22">
        <v>0</v>
      </c>
      <c r="BI188" s="22">
        <v>119.26904290238645</v>
      </c>
      <c r="BJ188" s="22">
        <v>53.51531457346931</v>
      </c>
      <c r="BK188" s="22">
        <v>0</v>
      </c>
      <c r="BM188" s="22">
        <v>0</v>
      </c>
      <c r="BN188" s="22">
        <v>0</v>
      </c>
      <c r="BO188" s="22">
        <v>0</v>
      </c>
      <c r="BP188" s="22">
        <v>0</v>
      </c>
      <c r="BQ188" s="22">
        <v>0</v>
      </c>
      <c r="BR188" s="22">
        <v>9.241239869736281</v>
      </c>
      <c r="BS188" s="22">
        <v>-0.441004180802265</v>
      </c>
      <c r="BT188" s="22">
        <v>103.19749176712867</v>
      </c>
      <c r="BU188" s="22">
        <v>0</v>
      </c>
      <c r="BV188" s="22">
        <v>0</v>
      </c>
      <c r="BW188" s="22">
        <v>0</v>
      </c>
    </row>
    <row r="189" spans="1:75" ht="12">
      <c r="A189" s="36" t="s">
        <v>23</v>
      </c>
      <c r="B189" s="36">
        <v>903</v>
      </c>
      <c r="C189" s="36" t="s">
        <v>114</v>
      </c>
      <c r="D189" s="36" t="s">
        <v>114</v>
      </c>
      <c r="E189" s="36">
        <v>1</v>
      </c>
      <c r="F189" s="36">
        <f t="shared" si="16"/>
        <v>9031</v>
      </c>
      <c r="H189" s="22">
        <f t="shared" si="17"/>
        <v>6437.641761937152</v>
      </c>
      <c r="I189" s="22">
        <f t="shared" si="18"/>
        <v>8214.081270057952</v>
      </c>
      <c r="J189" s="22">
        <f t="shared" si="19"/>
        <v>1776.4395081208004</v>
      </c>
      <c r="L189" s="22">
        <f t="shared" si="20"/>
        <v>1252.7367827007797</v>
      </c>
      <c r="M189" s="22">
        <f t="shared" si="21"/>
        <v>95.41988072202075</v>
      </c>
      <c r="N189" s="22">
        <f t="shared" si="22"/>
        <v>428.28284469799985</v>
      </c>
      <c r="O189" s="22">
        <f t="shared" si="23"/>
        <v>0</v>
      </c>
      <c r="Q189" s="22">
        <v>286.43607786977486</v>
      </c>
      <c r="R189" s="22">
        <v>206.09716533121653</v>
      </c>
      <c r="S189" s="22">
        <v>1019.6290441092245</v>
      </c>
      <c r="T189" s="22">
        <v>1026.2405139643308</v>
      </c>
      <c r="U189" s="22">
        <v>57.26380760175619</v>
      </c>
      <c r="V189" s="22">
        <v>74.5687775564975</v>
      </c>
      <c r="W189" s="22">
        <v>188.3616360115104</v>
      </c>
      <c r="X189" s="22">
        <v>635.7343340148713</v>
      </c>
      <c r="Y189" s="22">
        <v>841.6326478778857</v>
      </c>
      <c r="Z189" s="22">
        <v>1173.12887310224</v>
      </c>
      <c r="AA189" s="22">
        <v>928.5488844978457</v>
      </c>
      <c r="AC189" s="22">
        <v>-22.709268327376176</v>
      </c>
      <c r="AD189" s="22">
        <v>117.49244637705587</v>
      </c>
      <c r="AE189" s="22">
        <v>16.60582169192901</v>
      </c>
      <c r="AF189" s="22">
        <v>167.65305792885613</v>
      </c>
      <c r="AG189" s="22">
        <v>2.1304115295418606</v>
      </c>
      <c r="AH189" s="22">
        <v>20.98884548248595</v>
      </c>
      <c r="AI189" s="22">
        <v>-2.4065963920631694</v>
      </c>
      <c r="AJ189" s="22">
        <v>409.70059560757704</v>
      </c>
      <c r="AK189" s="22">
        <v>307.49567697401045</v>
      </c>
      <c r="AL189" s="22">
        <v>569.5678258033854</v>
      </c>
      <c r="AM189" s="22">
        <v>189.9206914453979</v>
      </c>
      <c r="AO189" s="22">
        <v>-22.709268327376176</v>
      </c>
      <c r="AP189" s="22">
        <v>113.11288822127673</v>
      </c>
      <c r="AQ189" s="22">
        <v>16.60582169192901</v>
      </c>
      <c r="AR189" s="22">
        <v>158.87603673410055</v>
      </c>
      <c r="AS189" s="22">
        <v>2.1304115295418606</v>
      </c>
      <c r="AT189" s="22">
        <v>0</v>
      </c>
      <c r="AU189" s="22">
        <v>0</v>
      </c>
      <c r="AV189" s="22">
        <v>0</v>
      </c>
      <c r="AW189" s="22">
        <v>250.71122400674034</v>
      </c>
      <c r="AX189" s="22">
        <v>544.0889773991695</v>
      </c>
      <c r="AY189" s="22">
        <v>189.9206914453979</v>
      </c>
      <c r="BA189" s="22">
        <v>0</v>
      </c>
      <c r="BB189" s="22">
        <v>4.379558155779132</v>
      </c>
      <c r="BC189" s="22">
        <v>0</v>
      </c>
      <c r="BD189" s="22">
        <v>8.777021194755566</v>
      </c>
      <c r="BE189" s="22">
        <v>0</v>
      </c>
      <c r="BF189" s="22">
        <v>0</v>
      </c>
      <c r="BG189" s="22">
        <v>0</v>
      </c>
      <c r="BH189" s="22">
        <v>0</v>
      </c>
      <c r="BI189" s="22">
        <v>56.784452967270106</v>
      </c>
      <c r="BJ189" s="22">
        <v>25.47884840421595</v>
      </c>
      <c r="BK189" s="22">
        <v>0</v>
      </c>
      <c r="BM189" s="22">
        <v>0</v>
      </c>
      <c r="BN189" s="22">
        <v>0</v>
      </c>
      <c r="BO189" s="22">
        <v>0</v>
      </c>
      <c r="BP189" s="22">
        <v>0</v>
      </c>
      <c r="BQ189" s="22">
        <v>0</v>
      </c>
      <c r="BR189" s="22">
        <v>20.98884548248595</v>
      </c>
      <c r="BS189" s="22">
        <v>-2.4065963920631694</v>
      </c>
      <c r="BT189" s="22">
        <v>409.70059560757704</v>
      </c>
      <c r="BU189" s="22">
        <v>0</v>
      </c>
      <c r="BV189" s="22">
        <v>0</v>
      </c>
      <c r="BW189" s="22">
        <v>0</v>
      </c>
    </row>
    <row r="190" spans="1:75" ht="12">
      <c r="A190" s="36" t="s">
        <v>23</v>
      </c>
      <c r="B190" s="36">
        <v>904</v>
      </c>
      <c r="C190" s="36" t="s">
        <v>115</v>
      </c>
      <c r="D190" s="36" t="s">
        <v>115</v>
      </c>
      <c r="E190" s="36">
        <v>1</v>
      </c>
      <c r="F190" s="36">
        <f t="shared" si="16"/>
        <v>9041</v>
      </c>
      <c r="H190" s="22">
        <f t="shared" si="17"/>
        <v>28827.813528398558</v>
      </c>
      <c r="I190" s="22">
        <f t="shared" si="18"/>
        <v>38688.00370056096</v>
      </c>
      <c r="J190" s="22">
        <f t="shared" si="19"/>
        <v>9860.190172162402</v>
      </c>
      <c r="L190" s="22">
        <f t="shared" si="20"/>
        <v>4535.152509046062</v>
      </c>
      <c r="M190" s="22">
        <f t="shared" si="21"/>
        <v>1038.8148691838555</v>
      </c>
      <c r="N190" s="22">
        <f t="shared" si="22"/>
        <v>4286.222793932485</v>
      </c>
      <c r="O190" s="22">
        <f t="shared" si="23"/>
        <v>0</v>
      </c>
      <c r="Q190" s="22">
        <v>238.5065349592946</v>
      </c>
      <c r="R190" s="22">
        <v>1339.2725203579066</v>
      </c>
      <c r="S190" s="22">
        <v>6578.459741140708</v>
      </c>
      <c r="T190" s="22">
        <v>2943.027743636762</v>
      </c>
      <c r="U190" s="22">
        <v>714.1769212219032</v>
      </c>
      <c r="V190" s="22">
        <v>563.0898715484241</v>
      </c>
      <c r="W190" s="22">
        <v>1452.6193963599528</v>
      </c>
      <c r="X190" s="22">
        <v>5346.849357675156</v>
      </c>
      <c r="Y190" s="22">
        <v>2907.128089002145</v>
      </c>
      <c r="Z190" s="22">
        <v>3796.13363833232</v>
      </c>
      <c r="AA190" s="22">
        <v>2948.5497141639858</v>
      </c>
      <c r="AC190" s="22">
        <v>-18.909311077376977</v>
      </c>
      <c r="AD190" s="22">
        <v>782.7159813617399</v>
      </c>
      <c r="AE190" s="22">
        <v>107.1377184673586</v>
      </c>
      <c r="AF190" s="22">
        <v>551.1743222716076</v>
      </c>
      <c r="AG190" s="22">
        <v>26.56984945334284</v>
      </c>
      <c r="AH190" s="22">
        <v>179.51023304711424</v>
      </c>
      <c r="AI190" s="22">
        <v>-21.020479309602077</v>
      </c>
      <c r="AJ190" s="22">
        <v>4127.733040194973</v>
      </c>
      <c r="AK190" s="22">
        <v>1484.1945930615502</v>
      </c>
      <c r="AL190" s="22">
        <v>2038.0027824281633</v>
      </c>
      <c r="AM190" s="22">
        <v>603.0814422635319</v>
      </c>
      <c r="AO190" s="22">
        <v>-18.909311077376977</v>
      </c>
      <c r="AP190" s="22">
        <v>735.0367126574262</v>
      </c>
      <c r="AQ190" s="22">
        <v>107.1377184673586</v>
      </c>
      <c r="AR190" s="22">
        <v>455.6208584099642</v>
      </c>
      <c r="AS190" s="22">
        <v>26.56984945334284</v>
      </c>
      <c r="AT190" s="22">
        <v>0</v>
      </c>
      <c r="AU190" s="22">
        <v>0</v>
      </c>
      <c r="AV190" s="22">
        <v>0</v>
      </c>
      <c r="AW190" s="22">
        <v>865.9949722433463</v>
      </c>
      <c r="AX190" s="22">
        <v>1760.620266628469</v>
      </c>
      <c r="AY190" s="22">
        <v>603.0814422635319</v>
      </c>
      <c r="BA190" s="22">
        <v>0</v>
      </c>
      <c r="BB190" s="22">
        <v>47.67926870431365</v>
      </c>
      <c r="BC190" s="22">
        <v>0</v>
      </c>
      <c r="BD190" s="22">
        <v>95.55346386164335</v>
      </c>
      <c r="BE190" s="22">
        <v>0</v>
      </c>
      <c r="BF190" s="22">
        <v>0</v>
      </c>
      <c r="BG190" s="22">
        <v>0</v>
      </c>
      <c r="BH190" s="22">
        <v>0</v>
      </c>
      <c r="BI190" s="22">
        <v>618.199620818204</v>
      </c>
      <c r="BJ190" s="22">
        <v>277.3825157996944</v>
      </c>
      <c r="BK190" s="22">
        <v>0</v>
      </c>
      <c r="BM190" s="22">
        <v>0</v>
      </c>
      <c r="BN190" s="22">
        <v>0</v>
      </c>
      <c r="BO190" s="22">
        <v>0</v>
      </c>
      <c r="BP190" s="22">
        <v>0</v>
      </c>
      <c r="BQ190" s="22">
        <v>0</v>
      </c>
      <c r="BR190" s="22">
        <v>179.51023304711424</v>
      </c>
      <c r="BS190" s="22">
        <v>-21.020479309602077</v>
      </c>
      <c r="BT190" s="22">
        <v>4127.733040194973</v>
      </c>
      <c r="BU190" s="22">
        <v>0</v>
      </c>
      <c r="BV190" s="22">
        <v>0</v>
      </c>
      <c r="BW190" s="22">
        <v>0</v>
      </c>
    </row>
    <row r="191" spans="1:75" ht="12">
      <c r="A191" s="36" t="s">
        <v>23</v>
      </c>
      <c r="B191" s="36">
        <v>905</v>
      </c>
      <c r="C191" s="36" t="s">
        <v>116</v>
      </c>
      <c r="D191" s="36" t="s">
        <v>116</v>
      </c>
      <c r="E191" s="36">
        <v>1</v>
      </c>
      <c r="F191" s="36">
        <f t="shared" si="16"/>
        <v>9051</v>
      </c>
      <c r="H191" s="22">
        <f t="shared" si="17"/>
        <v>11725.54980265931</v>
      </c>
      <c r="I191" s="22">
        <f t="shared" si="18"/>
        <v>16315.304414291924</v>
      </c>
      <c r="J191" s="22">
        <f t="shared" si="19"/>
        <v>4589.754611632614</v>
      </c>
      <c r="L191" s="22">
        <f t="shared" si="20"/>
        <v>2373.553843328127</v>
      </c>
      <c r="M191" s="22">
        <f t="shared" si="21"/>
        <v>1367.2818818929272</v>
      </c>
      <c r="N191" s="22">
        <f t="shared" si="22"/>
        <v>848.918886411559</v>
      </c>
      <c r="O191" s="22">
        <f t="shared" si="23"/>
        <v>0</v>
      </c>
      <c r="Q191" s="22">
        <v>176.88283693153426</v>
      </c>
      <c r="R191" s="22">
        <v>400.7045932223653</v>
      </c>
      <c r="S191" s="22">
        <v>1350.6460560593766</v>
      </c>
      <c r="T191" s="22">
        <v>2453.2719817185844</v>
      </c>
      <c r="U191" s="22">
        <v>183.67636400563316</v>
      </c>
      <c r="V191" s="22">
        <v>90.82094702393928</v>
      </c>
      <c r="W191" s="22">
        <v>727.3738882139398</v>
      </c>
      <c r="X191" s="22">
        <v>1305.9173265231595</v>
      </c>
      <c r="Y191" s="22">
        <v>1217.507422658301</v>
      </c>
      <c r="Z191" s="22">
        <v>2373.2362291912523</v>
      </c>
      <c r="AA191" s="22">
        <v>1445.5121571112275</v>
      </c>
      <c r="AC191" s="22">
        <v>-14.023651755949428</v>
      </c>
      <c r="AD191" s="22">
        <v>282.6749981115211</v>
      </c>
      <c r="AE191" s="22">
        <v>21.996811198550528</v>
      </c>
      <c r="AF191" s="22">
        <v>505.5668770743529</v>
      </c>
      <c r="AG191" s="22">
        <v>6.833395472115404</v>
      </c>
      <c r="AH191" s="22">
        <v>25.29655404461724</v>
      </c>
      <c r="AI191" s="22">
        <v>-9.196282957901126</v>
      </c>
      <c r="AJ191" s="22">
        <v>832.8186153248429</v>
      </c>
      <c r="AK191" s="22">
        <v>1176.3499656452384</v>
      </c>
      <c r="AL191" s="22">
        <v>1465.779585489287</v>
      </c>
      <c r="AM191" s="22">
        <v>295.6577439859386</v>
      </c>
      <c r="AO191" s="22">
        <v>-14.023651755949428</v>
      </c>
      <c r="AP191" s="22">
        <v>219.91983145460773</v>
      </c>
      <c r="AQ191" s="22">
        <v>21.996811198550528</v>
      </c>
      <c r="AR191" s="22">
        <v>379.79998273563444</v>
      </c>
      <c r="AS191" s="22">
        <v>6.833395472115404</v>
      </c>
      <c r="AT191" s="22">
        <v>0</v>
      </c>
      <c r="AU191" s="22">
        <v>0</v>
      </c>
      <c r="AV191" s="22">
        <v>0</v>
      </c>
      <c r="AW191" s="22">
        <v>362.6793434660613</v>
      </c>
      <c r="AX191" s="22">
        <v>1100.6903867711685</v>
      </c>
      <c r="AY191" s="22">
        <v>295.6577439859386</v>
      </c>
      <c r="BA191" s="22">
        <v>0</v>
      </c>
      <c r="BB191" s="22">
        <v>62.75516665691338</v>
      </c>
      <c r="BC191" s="22">
        <v>0</v>
      </c>
      <c r="BD191" s="22">
        <v>125.76689433871842</v>
      </c>
      <c r="BE191" s="22">
        <v>0</v>
      </c>
      <c r="BF191" s="22">
        <v>0</v>
      </c>
      <c r="BG191" s="22">
        <v>0</v>
      </c>
      <c r="BH191" s="22">
        <v>0</v>
      </c>
      <c r="BI191" s="22">
        <v>813.670622179177</v>
      </c>
      <c r="BJ191" s="22">
        <v>365.0891987181184</v>
      </c>
      <c r="BK191" s="22">
        <v>0</v>
      </c>
      <c r="BM191" s="22">
        <v>0</v>
      </c>
      <c r="BN191" s="22">
        <v>0</v>
      </c>
      <c r="BO191" s="22">
        <v>0</v>
      </c>
      <c r="BP191" s="22">
        <v>0</v>
      </c>
      <c r="BQ191" s="22">
        <v>0</v>
      </c>
      <c r="BR191" s="22">
        <v>25.29655404461724</v>
      </c>
      <c r="BS191" s="22">
        <v>-9.196282957901126</v>
      </c>
      <c r="BT191" s="22">
        <v>832.8186153248429</v>
      </c>
      <c r="BU191" s="22">
        <v>0</v>
      </c>
      <c r="BV191" s="22">
        <v>0</v>
      </c>
      <c r="BW191" s="22">
        <v>0</v>
      </c>
    </row>
    <row r="192" spans="1:75" ht="12">
      <c r="A192" s="36" t="s">
        <v>23</v>
      </c>
      <c r="B192" s="36">
        <v>906</v>
      </c>
      <c r="C192" s="36" t="s">
        <v>117</v>
      </c>
      <c r="D192" s="36" t="s">
        <v>117</v>
      </c>
      <c r="E192" s="36">
        <v>1</v>
      </c>
      <c r="F192" s="36">
        <f t="shared" si="16"/>
        <v>9061</v>
      </c>
      <c r="H192" s="22">
        <f t="shared" si="17"/>
        <v>75457.89521844998</v>
      </c>
      <c r="I192" s="22">
        <f t="shared" si="18"/>
        <v>103926.54479118416</v>
      </c>
      <c r="J192" s="22">
        <f t="shared" si="19"/>
        <v>28468.649572734186</v>
      </c>
      <c r="L192" s="22">
        <f t="shared" si="20"/>
        <v>15500.447111827947</v>
      </c>
      <c r="M192" s="22">
        <f t="shared" si="21"/>
        <v>6131.828464592969</v>
      </c>
      <c r="N192" s="22">
        <f t="shared" si="22"/>
        <v>6836.373996313272</v>
      </c>
      <c r="O192" s="22">
        <f t="shared" si="23"/>
        <v>0</v>
      </c>
      <c r="Q192" s="22">
        <v>777.1433029056446</v>
      </c>
      <c r="R192" s="22">
        <v>2914.084658237198</v>
      </c>
      <c r="S192" s="22">
        <v>7243.715341799645</v>
      </c>
      <c r="T192" s="22">
        <v>9644.144654873198</v>
      </c>
      <c r="U192" s="22">
        <v>1185.2527724363508</v>
      </c>
      <c r="V192" s="22">
        <v>1075.9892197415131</v>
      </c>
      <c r="W192" s="22">
        <v>3717.2157886339187</v>
      </c>
      <c r="X192" s="22">
        <v>8273.941430873308</v>
      </c>
      <c r="Y192" s="22">
        <v>13897.37965595122</v>
      </c>
      <c r="Z192" s="22">
        <v>10417.175527473128</v>
      </c>
      <c r="AA192" s="22">
        <v>16311.852865524861</v>
      </c>
      <c r="AC192" s="22">
        <v>-61.61359255355851</v>
      </c>
      <c r="AD192" s="22">
        <v>1880.7824483872864</v>
      </c>
      <c r="AE192" s="22">
        <v>117.97216453176088</v>
      </c>
      <c r="AF192" s="22">
        <v>2057.0701038603593</v>
      </c>
      <c r="AG192" s="22">
        <v>44.09549901712118</v>
      </c>
      <c r="AH192" s="22">
        <v>362.41854568679867</v>
      </c>
      <c r="AI192" s="22">
        <v>-56.83286461629968</v>
      </c>
      <c r="AJ192" s="22">
        <v>6530.788315242773</v>
      </c>
      <c r="AK192" s="22">
        <v>7788.901807138221</v>
      </c>
      <c r="AL192" s="22">
        <v>6468.723280146833</v>
      </c>
      <c r="AM192" s="22">
        <v>3336.3438658928935</v>
      </c>
      <c r="AO192" s="22">
        <v>-61.61359255355851</v>
      </c>
      <c r="AP192" s="22">
        <v>1599.345297567737</v>
      </c>
      <c r="AQ192" s="22">
        <v>117.97216453176088</v>
      </c>
      <c r="AR192" s="22">
        <v>1493.045206856713</v>
      </c>
      <c r="AS192" s="22">
        <v>44.09549901712118</v>
      </c>
      <c r="AT192" s="22">
        <v>0</v>
      </c>
      <c r="AU192" s="22">
        <v>0</v>
      </c>
      <c r="AV192" s="22">
        <v>0</v>
      </c>
      <c r="AW192" s="22">
        <v>4139.845421651747</v>
      </c>
      <c r="AX192" s="22">
        <v>4831.413248863533</v>
      </c>
      <c r="AY192" s="22">
        <v>3336.3438658928935</v>
      </c>
      <c r="BA192" s="22">
        <v>0</v>
      </c>
      <c r="BB192" s="22">
        <v>281.4371508195494</v>
      </c>
      <c r="BC192" s="22">
        <v>0</v>
      </c>
      <c r="BD192" s="22">
        <v>564.0248970036463</v>
      </c>
      <c r="BE192" s="22">
        <v>0</v>
      </c>
      <c r="BF192" s="22">
        <v>0</v>
      </c>
      <c r="BG192" s="22">
        <v>0</v>
      </c>
      <c r="BH192" s="22">
        <v>0</v>
      </c>
      <c r="BI192" s="22">
        <v>3649.056385486474</v>
      </c>
      <c r="BJ192" s="22">
        <v>1637.3100312832994</v>
      </c>
      <c r="BK192" s="22">
        <v>0</v>
      </c>
      <c r="BM192" s="22">
        <v>0</v>
      </c>
      <c r="BN192" s="22">
        <v>0</v>
      </c>
      <c r="BO192" s="22">
        <v>0</v>
      </c>
      <c r="BP192" s="22">
        <v>0</v>
      </c>
      <c r="BQ192" s="22">
        <v>0</v>
      </c>
      <c r="BR192" s="22">
        <v>362.41854568679867</v>
      </c>
      <c r="BS192" s="22">
        <v>-56.83286461629968</v>
      </c>
      <c r="BT192" s="22">
        <v>6530.788315242773</v>
      </c>
      <c r="BU192" s="22">
        <v>0</v>
      </c>
      <c r="BV192" s="22">
        <v>0</v>
      </c>
      <c r="BW192" s="22">
        <v>0</v>
      </c>
    </row>
    <row r="193" spans="1:75" ht="12">
      <c r="A193" s="36" t="s">
        <v>23</v>
      </c>
      <c r="B193" s="36">
        <v>907</v>
      </c>
      <c r="C193" s="36" t="s">
        <v>118</v>
      </c>
      <c r="D193" s="36" t="s">
        <v>118</v>
      </c>
      <c r="E193" s="36">
        <v>1</v>
      </c>
      <c r="F193" s="36">
        <f t="shared" si="16"/>
        <v>9071</v>
      </c>
      <c r="H193" s="22">
        <f t="shared" si="17"/>
        <v>5654.142381220874</v>
      </c>
      <c r="I193" s="22">
        <f t="shared" si="18"/>
        <v>7299.787023951639</v>
      </c>
      <c r="J193" s="22">
        <f t="shared" si="19"/>
        <v>1645.6446427307646</v>
      </c>
      <c r="L193" s="22">
        <f t="shared" si="20"/>
        <v>1306.4954619630648</v>
      </c>
      <c r="M193" s="22">
        <f t="shared" si="21"/>
        <v>156.6448865137449</v>
      </c>
      <c r="N193" s="22">
        <f t="shared" si="22"/>
        <v>182.50429425395475</v>
      </c>
      <c r="O193" s="22">
        <f t="shared" si="23"/>
        <v>0</v>
      </c>
      <c r="Q193" s="22">
        <v>62.76487762086698</v>
      </c>
      <c r="R193" s="22">
        <v>184.55390763108937</v>
      </c>
      <c r="S193" s="22">
        <v>414.7780076747636</v>
      </c>
      <c r="T193" s="22">
        <v>977.7142549852815</v>
      </c>
      <c r="U193" s="22">
        <v>15.1262888004639</v>
      </c>
      <c r="V193" s="22">
        <v>158.69765479972548</v>
      </c>
      <c r="W193" s="22">
        <v>151.64707983977527</v>
      </c>
      <c r="X193" s="22">
        <v>500.027497525654</v>
      </c>
      <c r="Y193" s="22">
        <v>1236.5735344225252</v>
      </c>
      <c r="Z193" s="22">
        <v>1094.8042450761254</v>
      </c>
      <c r="AA193" s="22">
        <v>857.4550328446044</v>
      </c>
      <c r="AC193" s="22">
        <v>-4.976134494046571</v>
      </c>
      <c r="AD193" s="22">
        <v>108.4788897430044</v>
      </c>
      <c r="AE193" s="22">
        <v>6.755132836764171</v>
      </c>
      <c r="AF193" s="22">
        <v>165.77219968502632</v>
      </c>
      <c r="AG193" s="22">
        <v>0.5627502153506801</v>
      </c>
      <c r="AH193" s="22">
        <v>40.69453899630981</v>
      </c>
      <c r="AI193" s="22">
        <v>-1.7651391867991515</v>
      </c>
      <c r="AJ193" s="22">
        <v>143.5748944444441</v>
      </c>
      <c r="AK193" s="22">
        <v>461.57839225336255</v>
      </c>
      <c r="AL193" s="22">
        <v>549.5896035559525</v>
      </c>
      <c r="AM193" s="22">
        <v>175.3795146813958</v>
      </c>
      <c r="AO193" s="22">
        <v>-4.976134494046571</v>
      </c>
      <c r="AP193" s="22">
        <v>101.28924136887846</v>
      </c>
      <c r="AQ193" s="22">
        <v>6.755132836764171</v>
      </c>
      <c r="AR193" s="22">
        <v>151.36350960306598</v>
      </c>
      <c r="AS193" s="22">
        <v>0.5627502153506801</v>
      </c>
      <c r="AT193" s="22">
        <v>0</v>
      </c>
      <c r="AU193" s="22">
        <v>0</v>
      </c>
      <c r="AV193" s="22">
        <v>0</v>
      </c>
      <c r="AW193" s="22">
        <v>368.35888575747623</v>
      </c>
      <c r="AX193" s="22">
        <v>507.7625619941802</v>
      </c>
      <c r="AY193" s="22">
        <v>175.3795146813958</v>
      </c>
      <c r="BA193" s="22">
        <v>0</v>
      </c>
      <c r="BB193" s="22">
        <v>7.1896483741259445</v>
      </c>
      <c r="BC193" s="22">
        <v>0</v>
      </c>
      <c r="BD193" s="22">
        <v>14.408690081960344</v>
      </c>
      <c r="BE193" s="22">
        <v>0</v>
      </c>
      <c r="BF193" s="22">
        <v>0</v>
      </c>
      <c r="BG193" s="22">
        <v>0</v>
      </c>
      <c r="BH193" s="22">
        <v>0</v>
      </c>
      <c r="BI193" s="22">
        <v>93.21950649588632</v>
      </c>
      <c r="BJ193" s="22">
        <v>41.827041561772305</v>
      </c>
      <c r="BK193" s="22">
        <v>0</v>
      </c>
      <c r="BM193" s="22">
        <v>0</v>
      </c>
      <c r="BN193" s="22">
        <v>0</v>
      </c>
      <c r="BO193" s="22">
        <v>0</v>
      </c>
      <c r="BP193" s="22">
        <v>0</v>
      </c>
      <c r="BQ193" s="22">
        <v>0</v>
      </c>
      <c r="BR193" s="22">
        <v>40.69453899630981</v>
      </c>
      <c r="BS193" s="22">
        <v>-1.7651391867991515</v>
      </c>
      <c r="BT193" s="22">
        <v>143.5748944444441</v>
      </c>
      <c r="BU193" s="22">
        <v>0</v>
      </c>
      <c r="BV193" s="22">
        <v>0</v>
      </c>
      <c r="BW193" s="22">
        <v>0</v>
      </c>
    </row>
    <row r="194" spans="1:75" ht="12">
      <c r="A194" s="36" t="s">
        <v>23</v>
      </c>
      <c r="B194" s="36">
        <v>908</v>
      </c>
      <c r="C194" s="36" t="s">
        <v>23</v>
      </c>
      <c r="D194" s="36" t="s">
        <v>23</v>
      </c>
      <c r="E194" s="36">
        <v>1</v>
      </c>
      <c r="F194" s="36">
        <f t="shared" si="16"/>
        <v>9081</v>
      </c>
      <c r="H194" s="22">
        <f t="shared" si="17"/>
        <v>6649.785190312596</v>
      </c>
      <c r="I194" s="22">
        <f t="shared" si="18"/>
        <v>8643.7233869471</v>
      </c>
      <c r="J194" s="22">
        <f t="shared" si="19"/>
        <v>1993.938196634505</v>
      </c>
      <c r="L194" s="22">
        <f t="shared" si="20"/>
        <v>1504.9442544129379</v>
      </c>
      <c r="M194" s="22">
        <f t="shared" si="21"/>
        <v>155.00906629945092</v>
      </c>
      <c r="N194" s="22">
        <f t="shared" si="22"/>
        <v>333.9848759221161</v>
      </c>
      <c r="O194" s="22">
        <f t="shared" si="23"/>
        <v>0</v>
      </c>
      <c r="Q194" s="22">
        <v>69.61195517950702</v>
      </c>
      <c r="R194" s="22">
        <v>228.35853162134782</v>
      </c>
      <c r="S194" s="22">
        <v>416.38879605408334</v>
      </c>
      <c r="T194" s="22">
        <v>984.0046959640478</v>
      </c>
      <c r="U194" s="22">
        <v>78.87279160241891</v>
      </c>
      <c r="V194" s="22">
        <v>156.7856348623794</v>
      </c>
      <c r="W194" s="22">
        <v>318.724915172019</v>
      </c>
      <c r="X194" s="22">
        <v>787.0996516374599</v>
      </c>
      <c r="Y194" s="22">
        <v>1187.5463898859489</v>
      </c>
      <c r="Z194" s="22">
        <v>1442.0434293252308</v>
      </c>
      <c r="AA194" s="22">
        <v>980.3483990081529</v>
      </c>
      <c r="AC194" s="22">
        <v>-5.518985529760743</v>
      </c>
      <c r="AD194" s="22">
        <v>132.44522453672892</v>
      </c>
      <c r="AE194" s="22">
        <v>6.781366362343842</v>
      </c>
      <c r="AF194" s="22">
        <v>166.59557789857504</v>
      </c>
      <c r="AG194" s="22">
        <v>2.9343404086142604</v>
      </c>
      <c r="AH194" s="22">
        <v>45.07203750919153</v>
      </c>
      <c r="AI194" s="22">
        <v>-4.159069876608307</v>
      </c>
      <c r="AJ194" s="22">
        <v>293.07190828953287</v>
      </c>
      <c r="AK194" s="22">
        <v>446.00037691816124</v>
      </c>
      <c r="AL194" s="22">
        <v>710.1999180203788</v>
      </c>
      <c r="AM194" s="22">
        <v>200.51550209734725</v>
      </c>
      <c r="AO194" s="22">
        <v>-5.518985529760743</v>
      </c>
      <c r="AP194" s="22">
        <v>125.33065663542153</v>
      </c>
      <c r="AQ194" s="22">
        <v>6.781366362343842</v>
      </c>
      <c r="AR194" s="22">
        <v>152.3373557126446</v>
      </c>
      <c r="AS194" s="22">
        <v>2.9343404086142604</v>
      </c>
      <c r="AT194" s="22">
        <v>0</v>
      </c>
      <c r="AU194" s="22">
        <v>0</v>
      </c>
      <c r="AV194" s="22">
        <v>0</v>
      </c>
      <c r="AW194" s="22">
        <v>353.7543484366951</v>
      </c>
      <c r="AX194" s="22">
        <v>668.8096702896319</v>
      </c>
      <c r="AY194" s="22">
        <v>200.51550209734725</v>
      </c>
      <c r="BA194" s="22">
        <v>0</v>
      </c>
      <c r="BB194" s="22">
        <v>7.114567901307388</v>
      </c>
      <c r="BC194" s="22">
        <v>0</v>
      </c>
      <c r="BD194" s="22">
        <v>14.258222185930428</v>
      </c>
      <c r="BE194" s="22">
        <v>0</v>
      </c>
      <c r="BF194" s="22">
        <v>0</v>
      </c>
      <c r="BG194" s="22">
        <v>0</v>
      </c>
      <c r="BH194" s="22">
        <v>0</v>
      </c>
      <c r="BI194" s="22">
        <v>92.2460284814661</v>
      </c>
      <c r="BJ194" s="22">
        <v>41.39024773074701</v>
      </c>
      <c r="BK194" s="22">
        <v>0</v>
      </c>
      <c r="BM194" s="22">
        <v>0</v>
      </c>
      <c r="BN194" s="22">
        <v>0</v>
      </c>
      <c r="BO194" s="22">
        <v>0</v>
      </c>
      <c r="BP194" s="22">
        <v>0</v>
      </c>
      <c r="BQ194" s="22">
        <v>0</v>
      </c>
      <c r="BR194" s="22">
        <v>45.07203750919153</v>
      </c>
      <c r="BS194" s="22">
        <v>-4.159069876608307</v>
      </c>
      <c r="BT194" s="22">
        <v>293.07190828953287</v>
      </c>
      <c r="BU194" s="22">
        <v>0</v>
      </c>
      <c r="BV194" s="22">
        <v>0</v>
      </c>
      <c r="BW194" s="22">
        <v>0</v>
      </c>
    </row>
    <row r="195" spans="1:75" ht="12">
      <c r="A195" s="36" t="s">
        <v>23</v>
      </c>
      <c r="B195" s="36">
        <v>909</v>
      </c>
      <c r="C195" s="36" t="s">
        <v>119</v>
      </c>
      <c r="D195" s="36" t="s">
        <v>119</v>
      </c>
      <c r="E195" s="36">
        <v>1</v>
      </c>
      <c r="F195" s="36">
        <f t="shared" si="16"/>
        <v>9091</v>
      </c>
      <c r="H195" s="22">
        <f t="shared" si="17"/>
        <v>5613.456055888242</v>
      </c>
      <c r="I195" s="22">
        <f t="shared" si="18"/>
        <v>7759.614321533478</v>
      </c>
      <c r="J195" s="22">
        <f t="shared" si="19"/>
        <v>2146.158265645235</v>
      </c>
      <c r="L195" s="22">
        <f t="shared" si="20"/>
        <v>1012.4067130285434</v>
      </c>
      <c r="M195" s="22">
        <f t="shared" si="21"/>
        <v>691.0082376553698</v>
      </c>
      <c r="N195" s="22">
        <f t="shared" si="22"/>
        <v>442.7433149613217</v>
      </c>
      <c r="O195" s="22">
        <f t="shared" si="23"/>
        <v>0</v>
      </c>
      <c r="Q195" s="22">
        <v>39.94128575873355</v>
      </c>
      <c r="R195" s="22">
        <v>481.13275530284005</v>
      </c>
      <c r="S195" s="22">
        <v>1196.815765834367</v>
      </c>
      <c r="T195" s="22">
        <v>969.6265451554407</v>
      </c>
      <c r="U195" s="22">
        <v>157.74558320483783</v>
      </c>
      <c r="V195" s="22">
        <v>86.04089718057406</v>
      </c>
      <c r="W195" s="22">
        <v>242.10323272665886</v>
      </c>
      <c r="X195" s="22">
        <v>819.4605126464271</v>
      </c>
      <c r="Y195" s="22">
        <v>321.4001697397751</v>
      </c>
      <c r="Z195" s="22">
        <v>827.630236142604</v>
      </c>
      <c r="AA195" s="22">
        <v>471.55907219598316</v>
      </c>
      <c r="AC195" s="22">
        <v>-3.1666310416660006</v>
      </c>
      <c r="AD195" s="22">
        <v>295.7771720663274</v>
      </c>
      <c r="AE195" s="22">
        <v>19.491509505692356</v>
      </c>
      <c r="AF195" s="22">
        <v>213.67253607500692</v>
      </c>
      <c r="AG195" s="22">
        <v>5.868680817228521</v>
      </c>
      <c r="AH195" s="22">
        <v>19.522514086260696</v>
      </c>
      <c r="AI195" s="22">
        <v>-2.493507527887651</v>
      </c>
      <c r="AJ195" s="22">
        <v>425.71430840294863</v>
      </c>
      <c r="AK195" s="22">
        <v>506.9604514578891</v>
      </c>
      <c r="AL195" s="22">
        <v>568.3609247232167</v>
      </c>
      <c r="AM195" s="22">
        <v>96.45030708021835</v>
      </c>
      <c r="AO195" s="22">
        <v>-3.1666310416660006</v>
      </c>
      <c r="AP195" s="22">
        <v>264.06144637022794</v>
      </c>
      <c r="AQ195" s="22">
        <v>19.491509505692356</v>
      </c>
      <c r="AR195" s="22">
        <v>150.11142174789364</v>
      </c>
      <c r="AS195" s="22">
        <v>5.868680817228521</v>
      </c>
      <c r="AT195" s="22">
        <v>0</v>
      </c>
      <c r="AU195" s="22">
        <v>0</v>
      </c>
      <c r="AV195" s="22">
        <v>0</v>
      </c>
      <c r="AW195" s="22">
        <v>95.74085576956426</v>
      </c>
      <c r="AX195" s="22">
        <v>383.8491227793844</v>
      </c>
      <c r="AY195" s="22">
        <v>96.45030708021835</v>
      </c>
      <c r="BA195" s="22">
        <v>0</v>
      </c>
      <c r="BB195" s="22">
        <v>31.715725696099465</v>
      </c>
      <c r="BC195" s="22">
        <v>0</v>
      </c>
      <c r="BD195" s="22">
        <v>63.561114327113266</v>
      </c>
      <c r="BE195" s="22">
        <v>0</v>
      </c>
      <c r="BF195" s="22">
        <v>0</v>
      </c>
      <c r="BG195" s="22">
        <v>0</v>
      </c>
      <c r="BH195" s="22">
        <v>0</v>
      </c>
      <c r="BI195" s="22">
        <v>411.21959568832483</v>
      </c>
      <c r="BJ195" s="22">
        <v>184.5118019438323</v>
      </c>
      <c r="BK195" s="22">
        <v>0</v>
      </c>
      <c r="BM195" s="22">
        <v>0</v>
      </c>
      <c r="BN195" s="22">
        <v>0</v>
      </c>
      <c r="BO195" s="22">
        <v>0</v>
      </c>
      <c r="BP195" s="22">
        <v>0</v>
      </c>
      <c r="BQ195" s="22">
        <v>0</v>
      </c>
      <c r="BR195" s="22">
        <v>19.522514086260696</v>
      </c>
      <c r="BS195" s="22">
        <v>-2.493507527887651</v>
      </c>
      <c r="BT195" s="22">
        <v>425.71430840294863</v>
      </c>
      <c r="BU195" s="22">
        <v>0</v>
      </c>
      <c r="BV195" s="22">
        <v>0</v>
      </c>
      <c r="BW195" s="22">
        <v>0</v>
      </c>
    </row>
    <row r="196" spans="1:75" ht="12">
      <c r="A196" s="36" t="s">
        <v>23</v>
      </c>
      <c r="B196" s="36">
        <v>910</v>
      </c>
      <c r="C196" s="37" t="s">
        <v>117</v>
      </c>
      <c r="D196" s="36" t="s">
        <v>545</v>
      </c>
      <c r="E196" s="36">
        <v>1</v>
      </c>
      <c r="F196" s="36">
        <f t="shared" si="16"/>
        <v>9101</v>
      </c>
      <c r="H196" s="22">
        <f t="shared" si="17"/>
        <v>3.253368253000866</v>
      </c>
      <c r="I196" s="22">
        <f t="shared" si="18"/>
        <v>6.5058935722050695</v>
      </c>
      <c r="J196" s="22">
        <f t="shared" si="19"/>
        <v>3.2525253192042034</v>
      </c>
      <c r="L196" s="22">
        <f t="shared" si="20"/>
        <v>0.30384114498505216</v>
      </c>
      <c r="M196" s="22">
        <f t="shared" si="21"/>
        <v>2.948684174219151</v>
      </c>
      <c r="N196" s="22">
        <f t="shared" si="22"/>
        <v>0</v>
      </c>
      <c r="O196" s="22">
        <f t="shared" si="23"/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2.1608984000662717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1.0924698529345944</v>
      </c>
      <c r="AC196" s="22">
        <v>0</v>
      </c>
      <c r="AD196" s="22">
        <v>0.13533797911191575</v>
      </c>
      <c r="AE196" s="22">
        <v>0</v>
      </c>
      <c r="AF196" s="22">
        <v>0.2712292584933942</v>
      </c>
      <c r="AG196" s="22">
        <v>0.08039288790724002</v>
      </c>
      <c r="AH196" s="22">
        <v>0</v>
      </c>
      <c r="AI196" s="22">
        <v>0</v>
      </c>
      <c r="AJ196" s="22">
        <v>0</v>
      </c>
      <c r="AK196" s="22">
        <v>1.754764484500554</v>
      </c>
      <c r="AL196" s="22">
        <v>0.7873524521132874</v>
      </c>
      <c r="AM196" s="22">
        <v>0.22344825707781216</v>
      </c>
      <c r="AO196" s="22">
        <v>0</v>
      </c>
      <c r="AP196" s="22">
        <v>0</v>
      </c>
      <c r="AQ196" s="22">
        <v>0</v>
      </c>
      <c r="AR196" s="22">
        <v>0</v>
      </c>
      <c r="AS196" s="22">
        <v>0.08039288790724002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0.22344825707781216</v>
      </c>
      <c r="BA196" s="22">
        <v>0</v>
      </c>
      <c r="BB196" s="22">
        <v>0.13533797911191575</v>
      </c>
      <c r="BC196" s="22">
        <v>0</v>
      </c>
      <c r="BD196" s="22">
        <v>0.2712292584933942</v>
      </c>
      <c r="BE196" s="22">
        <v>0</v>
      </c>
      <c r="BF196" s="22">
        <v>0</v>
      </c>
      <c r="BG196" s="22">
        <v>0</v>
      </c>
      <c r="BH196" s="22">
        <v>0</v>
      </c>
      <c r="BI196" s="22">
        <v>1.754764484500554</v>
      </c>
      <c r="BJ196" s="22">
        <v>0.7873524521132874</v>
      </c>
      <c r="BK196" s="22">
        <v>0</v>
      </c>
      <c r="BM196" s="22">
        <v>0</v>
      </c>
      <c r="BN196" s="22">
        <v>0</v>
      </c>
      <c r="BO196" s="22">
        <v>0</v>
      </c>
      <c r="BP196" s="22">
        <v>0</v>
      </c>
      <c r="BQ196" s="22">
        <v>0</v>
      </c>
      <c r="BR196" s="22">
        <v>0</v>
      </c>
      <c r="BS196" s="22">
        <v>0</v>
      </c>
      <c r="BT196" s="22">
        <v>0</v>
      </c>
      <c r="BU196" s="22">
        <v>0</v>
      </c>
      <c r="BV196" s="22">
        <v>0</v>
      </c>
      <c r="BW196" s="22">
        <v>0</v>
      </c>
    </row>
    <row r="197" spans="1:75" ht="12">
      <c r="A197" s="36" t="s">
        <v>23</v>
      </c>
      <c r="B197" s="36">
        <v>911</v>
      </c>
      <c r="C197" s="37" t="s">
        <v>118</v>
      </c>
      <c r="D197" s="36" t="s">
        <v>535</v>
      </c>
      <c r="E197" s="36">
        <v>1</v>
      </c>
      <c r="F197" s="36">
        <f t="shared" si="16"/>
        <v>9111</v>
      </c>
      <c r="H197" s="22">
        <f t="shared" si="17"/>
        <v>0</v>
      </c>
      <c r="I197" s="22">
        <f t="shared" si="18"/>
        <v>0.1765219365228711</v>
      </c>
      <c r="J197" s="22">
        <f t="shared" si="19"/>
        <v>0.1765219365228711</v>
      </c>
      <c r="L197" s="22">
        <f t="shared" si="20"/>
        <v>0</v>
      </c>
      <c r="M197" s="22">
        <f t="shared" si="21"/>
        <v>0.1765219365228711</v>
      </c>
      <c r="N197" s="22">
        <f t="shared" si="22"/>
        <v>0</v>
      </c>
      <c r="O197" s="22">
        <f t="shared" si="23"/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C197" s="22">
        <v>0</v>
      </c>
      <c r="AD197" s="22">
        <v>0.0081019603139606</v>
      </c>
      <c r="AE197" s="22">
        <v>0</v>
      </c>
      <c r="AF197" s="22">
        <v>0.016237043753115743</v>
      </c>
      <c r="AG197" s="22">
        <v>0</v>
      </c>
      <c r="AH197" s="22">
        <v>0</v>
      </c>
      <c r="AI197" s="22">
        <v>0</v>
      </c>
      <c r="AJ197" s="22">
        <v>0</v>
      </c>
      <c r="AK197" s="22">
        <v>0.10504835602735321</v>
      </c>
      <c r="AL197" s="22">
        <v>0.04713457642844155</v>
      </c>
      <c r="AM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BA197" s="22">
        <v>0</v>
      </c>
      <c r="BB197" s="22">
        <v>0.0081019603139606</v>
      </c>
      <c r="BC197" s="22">
        <v>0</v>
      </c>
      <c r="BD197" s="22">
        <v>0.016237043753115743</v>
      </c>
      <c r="BE197" s="22">
        <v>0</v>
      </c>
      <c r="BF197" s="22">
        <v>0</v>
      </c>
      <c r="BG197" s="22">
        <v>0</v>
      </c>
      <c r="BH197" s="22">
        <v>0</v>
      </c>
      <c r="BI197" s="22">
        <v>0.10504835602735321</v>
      </c>
      <c r="BJ197" s="22">
        <v>0.04713457642844155</v>
      </c>
      <c r="BK197" s="22">
        <v>0</v>
      </c>
      <c r="BM197" s="22">
        <v>0</v>
      </c>
      <c r="BN197" s="22">
        <v>0</v>
      </c>
      <c r="BO197" s="22">
        <v>0</v>
      </c>
      <c r="BP197" s="22">
        <v>0</v>
      </c>
      <c r="BQ197" s="22">
        <v>0</v>
      </c>
      <c r="BR197" s="22">
        <v>0</v>
      </c>
      <c r="BS197" s="22">
        <v>0</v>
      </c>
      <c r="BT197" s="22">
        <v>0</v>
      </c>
      <c r="BU197" s="22">
        <v>0</v>
      </c>
      <c r="BV197" s="22">
        <v>0</v>
      </c>
      <c r="BW197" s="22">
        <v>0</v>
      </c>
    </row>
    <row r="198" spans="1:75" ht="12">
      <c r="A198" s="36" t="s">
        <v>23</v>
      </c>
      <c r="B198" s="36">
        <v>912</v>
      </c>
      <c r="C198" s="37" t="s">
        <v>114</v>
      </c>
      <c r="D198" s="36" t="s">
        <v>576</v>
      </c>
      <c r="E198" s="36">
        <v>1</v>
      </c>
      <c r="F198" s="36">
        <f t="shared" si="16"/>
        <v>9121</v>
      </c>
      <c r="H198" s="22">
        <f t="shared" si="17"/>
        <v>0</v>
      </c>
      <c r="I198" s="22">
        <f t="shared" si="18"/>
        <v>0.10756820822267912</v>
      </c>
      <c r="J198" s="22">
        <f t="shared" si="19"/>
        <v>0.10756820822267912</v>
      </c>
      <c r="L198" s="22">
        <f t="shared" si="20"/>
        <v>0</v>
      </c>
      <c r="M198" s="22">
        <f t="shared" si="21"/>
        <v>0.10756820822267912</v>
      </c>
      <c r="N198" s="22">
        <f t="shared" si="22"/>
        <v>0</v>
      </c>
      <c r="O198" s="22">
        <f t="shared" si="23"/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C198" s="22">
        <v>0</v>
      </c>
      <c r="AD198" s="22">
        <v>0.004937139095746771</v>
      </c>
      <c r="AE198" s="22">
        <v>0</v>
      </c>
      <c r="AF198" s="22">
        <v>0.009894462624647268</v>
      </c>
      <c r="AG198" s="22">
        <v>0</v>
      </c>
      <c r="AH198" s="22">
        <v>0</v>
      </c>
      <c r="AI198" s="22">
        <v>0</v>
      </c>
      <c r="AJ198" s="22">
        <v>0</v>
      </c>
      <c r="AK198" s="22">
        <v>0.06401393309627776</v>
      </c>
      <c r="AL198" s="22">
        <v>0.02872267340600733</v>
      </c>
      <c r="AM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BA198" s="22">
        <v>0</v>
      </c>
      <c r="BB198" s="22">
        <v>0.004937139095746771</v>
      </c>
      <c r="BC198" s="22">
        <v>0</v>
      </c>
      <c r="BD198" s="22">
        <v>0.009894462624647268</v>
      </c>
      <c r="BE198" s="22">
        <v>0</v>
      </c>
      <c r="BF198" s="22">
        <v>0</v>
      </c>
      <c r="BG198" s="22">
        <v>0</v>
      </c>
      <c r="BH198" s="22">
        <v>0</v>
      </c>
      <c r="BI198" s="22">
        <v>0.06401393309627776</v>
      </c>
      <c r="BJ198" s="22">
        <v>0.02872267340600733</v>
      </c>
      <c r="BK198" s="22">
        <v>0</v>
      </c>
      <c r="BM198" s="22">
        <v>0</v>
      </c>
      <c r="BN198" s="22">
        <v>0</v>
      </c>
      <c r="BO198" s="22">
        <v>0</v>
      </c>
      <c r="BP198" s="22">
        <v>0</v>
      </c>
      <c r="BQ198" s="22">
        <v>0</v>
      </c>
      <c r="BR198" s="22">
        <v>0</v>
      </c>
      <c r="BS198" s="22">
        <v>0</v>
      </c>
      <c r="BT198" s="22">
        <v>0</v>
      </c>
      <c r="BU198" s="22">
        <v>0</v>
      </c>
      <c r="BV198" s="22">
        <v>0</v>
      </c>
      <c r="BW198" s="22">
        <v>0</v>
      </c>
    </row>
    <row r="199" spans="1:75" ht="12">
      <c r="A199" s="36" t="s">
        <v>23</v>
      </c>
      <c r="B199" s="36">
        <v>913</v>
      </c>
      <c r="C199" s="37" t="s">
        <v>23</v>
      </c>
      <c r="D199" s="36" t="s">
        <v>544</v>
      </c>
      <c r="E199" s="36">
        <v>1</v>
      </c>
      <c r="F199" s="36">
        <f t="shared" si="16"/>
        <v>9131</v>
      </c>
      <c r="H199" s="22">
        <f t="shared" si="17"/>
        <v>0</v>
      </c>
      <c r="I199" s="22">
        <f t="shared" si="18"/>
        <v>0.8317259356615287</v>
      </c>
      <c r="J199" s="22">
        <f t="shared" si="19"/>
        <v>0.8317259356615287</v>
      </c>
      <c r="L199" s="22">
        <f t="shared" si="20"/>
        <v>0</v>
      </c>
      <c r="M199" s="22">
        <f t="shared" si="21"/>
        <v>0.8317259356615287</v>
      </c>
      <c r="N199" s="22">
        <f t="shared" si="22"/>
        <v>0</v>
      </c>
      <c r="O199" s="22">
        <f t="shared" si="23"/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C199" s="22">
        <v>0</v>
      </c>
      <c r="AD199" s="22">
        <v>0.038174351899591605</v>
      </c>
      <c r="AE199" s="22">
        <v>0</v>
      </c>
      <c r="AF199" s="22">
        <v>0.07650477144061708</v>
      </c>
      <c r="AG199" s="22">
        <v>0</v>
      </c>
      <c r="AH199" s="22">
        <v>0</v>
      </c>
      <c r="AI199" s="22">
        <v>0</v>
      </c>
      <c r="AJ199" s="22">
        <v>0</v>
      </c>
      <c r="AK199" s="22">
        <v>0.4949608186245761</v>
      </c>
      <c r="AL199" s="22">
        <v>0.22208599369674392</v>
      </c>
      <c r="AM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BA199" s="22">
        <v>0</v>
      </c>
      <c r="BB199" s="22">
        <v>0.038174351899591605</v>
      </c>
      <c r="BC199" s="22">
        <v>0</v>
      </c>
      <c r="BD199" s="22">
        <v>0.07650477144061708</v>
      </c>
      <c r="BE199" s="22">
        <v>0</v>
      </c>
      <c r="BF199" s="22">
        <v>0</v>
      </c>
      <c r="BG199" s="22">
        <v>0</v>
      </c>
      <c r="BH199" s="22">
        <v>0</v>
      </c>
      <c r="BI199" s="22">
        <v>0.4949608186245761</v>
      </c>
      <c r="BJ199" s="22">
        <v>0.22208599369674392</v>
      </c>
      <c r="BK199" s="22">
        <v>0</v>
      </c>
      <c r="BM199" s="22">
        <v>0</v>
      </c>
      <c r="BN199" s="22">
        <v>0</v>
      </c>
      <c r="BO199" s="22">
        <v>0</v>
      </c>
      <c r="BP199" s="22">
        <v>0</v>
      </c>
      <c r="BQ199" s="22">
        <v>0</v>
      </c>
      <c r="BR199" s="22">
        <v>0</v>
      </c>
      <c r="BS199" s="22">
        <v>0</v>
      </c>
      <c r="BT199" s="22">
        <v>0</v>
      </c>
      <c r="BU199" s="22">
        <v>0</v>
      </c>
      <c r="BV199" s="22">
        <v>0</v>
      </c>
      <c r="BW199" s="22">
        <v>0</v>
      </c>
    </row>
    <row r="200" spans="1:75" ht="12">
      <c r="A200" s="36" t="s">
        <v>23</v>
      </c>
      <c r="B200" s="36">
        <v>914</v>
      </c>
      <c r="C200" s="37" t="s">
        <v>115</v>
      </c>
      <c r="D200" s="36" t="s">
        <v>540</v>
      </c>
      <c r="E200" s="36">
        <v>1</v>
      </c>
      <c r="F200" s="36">
        <f aca="true" t="shared" si="24" ref="F200:F218">B200*10+E200</f>
        <v>9141</v>
      </c>
      <c r="H200" s="22">
        <f aca="true" t="shared" si="25" ref="H200:H218">SUM($Q200:$AA200)</f>
        <v>0</v>
      </c>
      <c r="I200" s="22">
        <f aca="true" t="shared" si="26" ref="I200:I218">H200+J200</f>
        <v>0.1270712413333044</v>
      </c>
      <c r="J200" s="22">
        <f aca="true" t="shared" si="27" ref="J200:J218">L200+M200+N200+O200</f>
        <v>0.1270712413333044</v>
      </c>
      <c r="L200" s="22">
        <f aca="true" t="shared" si="28" ref="L200:L218">SUM($AO200:$AY200)</f>
        <v>0</v>
      </c>
      <c r="M200" s="22">
        <f aca="true" t="shared" si="29" ref="M200:M218">SUM($BA200:$BK200)</f>
        <v>0.1270712413333044</v>
      </c>
      <c r="N200" s="22">
        <f aca="true" t="shared" si="30" ref="N200:N218">SUM($BM200:$BW200)</f>
        <v>0</v>
      </c>
      <c r="O200" s="22">
        <f aca="true" t="shared" si="31" ref="O200:O218">SUM($BY200:$CI200)</f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C200" s="22">
        <v>0</v>
      </c>
      <c r="AD200" s="22">
        <v>0.005832284500202905</v>
      </c>
      <c r="AE200" s="22">
        <v>0</v>
      </c>
      <c r="AF200" s="22">
        <v>0.011688413043351508</v>
      </c>
      <c r="AG200" s="22">
        <v>0</v>
      </c>
      <c r="AH200" s="22">
        <v>0</v>
      </c>
      <c r="AI200" s="22">
        <v>0</v>
      </c>
      <c r="AJ200" s="22">
        <v>0</v>
      </c>
      <c r="AK200" s="22">
        <v>0.07562020485022929</v>
      </c>
      <c r="AL200" s="22">
        <v>0.033930338939520716</v>
      </c>
      <c r="AM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BA200" s="22">
        <v>0</v>
      </c>
      <c r="BB200" s="22">
        <v>0.005832284500202905</v>
      </c>
      <c r="BC200" s="22">
        <v>0</v>
      </c>
      <c r="BD200" s="22">
        <v>0.011688413043351508</v>
      </c>
      <c r="BE200" s="22">
        <v>0</v>
      </c>
      <c r="BF200" s="22">
        <v>0</v>
      </c>
      <c r="BG200" s="22">
        <v>0</v>
      </c>
      <c r="BH200" s="22">
        <v>0</v>
      </c>
      <c r="BI200" s="22">
        <v>0.07562020485022929</v>
      </c>
      <c r="BJ200" s="22">
        <v>0.033930338939520716</v>
      </c>
      <c r="BK200" s="22">
        <v>0</v>
      </c>
      <c r="BM200" s="22">
        <v>0</v>
      </c>
      <c r="BN200" s="22">
        <v>0</v>
      </c>
      <c r="BO200" s="22">
        <v>0</v>
      </c>
      <c r="BP200" s="22">
        <v>0</v>
      </c>
      <c r="BQ200" s="22">
        <v>0</v>
      </c>
      <c r="BR200" s="22">
        <v>0</v>
      </c>
      <c r="BS200" s="22">
        <v>0</v>
      </c>
      <c r="BT200" s="22">
        <v>0</v>
      </c>
      <c r="BU200" s="22">
        <v>0</v>
      </c>
      <c r="BV200" s="22">
        <v>0</v>
      </c>
      <c r="BW200" s="22">
        <v>0</v>
      </c>
    </row>
    <row r="201" spans="1:75" ht="12">
      <c r="A201" s="36" t="s">
        <v>23</v>
      </c>
      <c r="B201" s="36">
        <v>901</v>
      </c>
      <c r="C201" s="27" t="s">
        <v>120</v>
      </c>
      <c r="D201" s="39" t="s">
        <v>112</v>
      </c>
      <c r="E201" s="36">
        <v>0</v>
      </c>
      <c r="F201" s="36">
        <f t="shared" si="24"/>
        <v>9010</v>
      </c>
      <c r="H201" s="22">
        <f t="shared" si="25"/>
        <v>99.82200427135606</v>
      </c>
      <c r="I201" s="22">
        <f t="shared" si="26"/>
        <v>128.32544612501545</v>
      </c>
      <c r="J201" s="22">
        <f t="shared" si="27"/>
        <v>28.503441853659368</v>
      </c>
      <c r="L201" s="22">
        <f t="shared" si="28"/>
        <v>11.342052400332637</v>
      </c>
      <c r="M201" s="22">
        <f t="shared" si="29"/>
        <v>15.974498919095515</v>
      </c>
      <c r="N201" s="22">
        <f t="shared" si="30"/>
        <v>1.1868905342312188</v>
      </c>
      <c r="O201" s="22">
        <f t="shared" si="31"/>
        <v>0</v>
      </c>
      <c r="Q201" s="22">
        <v>2.2823591862133457</v>
      </c>
      <c r="R201" s="22">
        <v>10.05352026005934</v>
      </c>
      <c r="S201" s="22">
        <v>49.93443975890358</v>
      </c>
      <c r="T201" s="22">
        <v>30.553570468290047</v>
      </c>
      <c r="U201" s="22">
        <v>3.2413476000994073</v>
      </c>
      <c r="V201" s="22">
        <v>0</v>
      </c>
      <c r="W201" s="22">
        <v>0</v>
      </c>
      <c r="X201" s="22">
        <v>2.087797484449494</v>
      </c>
      <c r="Y201" s="22">
        <v>0</v>
      </c>
      <c r="Z201" s="22">
        <v>0</v>
      </c>
      <c r="AA201" s="22">
        <v>1.6689695133408493</v>
      </c>
      <c r="AC201" s="22">
        <v>-0.18095034523805717</v>
      </c>
      <c r="AD201" s="22">
        <v>6.250895476687505</v>
      </c>
      <c r="AE201" s="22">
        <v>0.8132392929696672</v>
      </c>
      <c r="AF201" s="22">
        <v>6.199494404227466</v>
      </c>
      <c r="AG201" s="22">
        <v>0.12058933186086003</v>
      </c>
      <c r="AH201" s="22">
        <v>0</v>
      </c>
      <c r="AI201" s="22">
        <v>0</v>
      </c>
      <c r="AJ201" s="22">
        <v>1.1868905342312188</v>
      </c>
      <c r="AK201" s="22">
        <v>9.506438026155983</v>
      </c>
      <c r="AL201" s="22">
        <v>4.265482551572893</v>
      </c>
      <c r="AM201" s="22">
        <v>0.3413625811918346</v>
      </c>
      <c r="AO201" s="22">
        <v>-0.18095034523805717</v>
      </c>
      <c r="AP201" s="22">
        <v>5.517701864452522</v>
      </c>
      <c r="AQ201" s="22">
        <v>0.8132392929696672</v>
      </c>
      <c r="AR201" s="22">
        <v>4.730109675095812</v>
      </c>
      <c r="AS201" s="22">
        <v>0.12058933186086003</v>
      </c>
      <c r="AT201" s="22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0.3413625811918346</v>
      </c>
      <c r="BA201" s="22">
        <v>0</v>
      </c>
      <c r="BB201" s="22">
        <v>0.7331936122349837</v>
      </c>
      <c r="BC201" s="22">
        <v>0</v>
      </c>
      <c r="BD201" s="22">
        <v>1.4693847291316542</v>
      </c>
      <c r="BE201" s="22">
        <v>0</v>
      </c>
      <c r="BF201" s="22">
        <v>0</v>
      </c>
      <c r="BG201" s="22">
        <v>0</v>
      </c>
      <c r="BH201" s="22">
        <v>0</v>
      </c>
      <c r="BI201" s="22">
        <v>9.506438026155983</v>
      </c>
      <c r="BJ201" s="22">
        <v>4.265482551572893</v>
      </c>
      <c r="BK201" s="22">
        <v>0</v>
      </c>
      <c r="BM201" s="22">
        <v>0</v>
      </c>
      <c r="BN201" s="22">
        <v>0</v>
      </c>
      <c r="BO201" s="22">
        <v>0</v>
      </c>
      <c r="BP201" s="22">
        <v>0</v>
      </c>
      <c r="BQ201" s="22">
        <v>0</v>
      </c>
      <c r="BR201" s="22">
        <v>0</v>
      </c>
      <c r="BS201" s="22">
        <v>0</v>
      </c>
      <c r="BT201" s="22">
        <v>1.1868905342312188</v>
      </c>
      <c r="BU201" s="22">
        <v>0</v>
      </c>
      <c r="BV201" s="22">
        <v>0</v>
      </c>
      <c r="BW201" s="22">
        <v>0</v>
      </c>
    </row>
    <row r="202" spans="1:75" ht="12">
      <c r="A202" s="36" t="s">
        <v>23</v>
      </c>
      <c r="B202" s="36">
        <v>902</v>
      </c>
      <c r="C202" s="27" t="s">
        <v>120</v>
      </c>
      <c r="D202" s="39" t="s">
        <v>113</v>
      </c>
      <c r="E202" s="36">
        <v>0</v>
      </c>
      <c r="F202" s="36">
        <f t="shared" si="24"/>
        <v>9020</v>
      </c>
      <c r="H202" s="22">
        <f t="shared" si="25"/>
        <v>275.66858313883523</v>
      </c>
      <c r="I202" s="22">
        <f t="shared" si="26"/>
        <v>364.86782925859535</v>
      </c>
      <c r="J202" s="22">
        <f t="shared" si="27"/>
        <v>89.19924611976012</v>
      </c>
      <c r="L202" s="22">
        <f t="shared" si="28"/>
        <v>66.65229059195183</v>
      </c>
      <c r="M202" s="22">
        <f t="shared" si="29"/>
        <v>9.016420213413063</v>
      </c>
      <c r="N202" s="22">
        <f t="shared" si="30"/>
        <v>13.53053531439522</v>
      </c>
      <c r="O202" s="22">
        <f t="shared" si="31"/>
        <v>0</v>
      </c>
      <c r="Q202" s="22">
        <v>28.52948982766682</v>
      </c>
      <c r="R202" s="22">
        <v>24.41569206014411</v>
      </c>
      <c r="S202" s="22">
        <v>16.107883793194702</v>
      </c>
      <c r="T202" s="22">
        <v>37.74264587259359</v>
      </c>
      <c r="U202" s="22">
        <v>4.321796800132543</v>
      </c>
      <c r="V202" s="22">
        <v>1.9120199373460898</v>
      </c>
      <c r="W202" s="22">
        <v>0</v>
      </c>
      <c r="X202" s="22">
        <v>22.96577232894443</v>
      </c>
      <c r="Y202" s="22">
        <v>42.671773948501205</v>
      </c>
      <c r="Z202" s="22">
        <v>64.40024971036033</v>
      </c>
      <c r="AA202" s="22">
        <v>32.601258859951415</v>
      </c>
      <c r="AC202" s="22">
        <v>-2.261879315475715</v>
      </c>
      <c r="AD202" s="22">
        <v>13.813966530979755</v>
      </c>
      <c r="AE202" s="22">
        <v>0.26233525579666683</v>
      </c>
      <c r="AF202" s="22">
        <v>6.67243538979348</v>
      </c>
      <c r="AG202" s="22">
        <v>0.16078577581448003</v>
      </c>
      <c r="AH202" s="22">
        <v>0.4747394378518148</v>
      </c>
      <c r="AI202" s="22">
        <v>0</v>
      </c>
      <c r="AJ202" s="22">
        <v>13.055795876543405</v>
      </c>
      <c r="AK202" s="22">
        <v>18.077035969563504</v>
      </c>
      <c r="AL202" s="22">
        <v>32.27593463656602</v>
      </c>
      <c r="AM202" s="22">
        <v>6.6680965623267</v>
      </c>
      <c r="AO202" s="22">
        <v>-2.261879315475715</v>
      </c>
      <c r="AP202" s="22">
        <v>13.400133099384696</v>
      </c>
      <c r="AQ202" s="22">
        <v>0.26233525579666683</v>
      </c>
      <c r="AR202" s="22">
        <v>5.843076657471298</v>
      </c>
      <c r="AS202" s="22">
        <v>0.16078577581448003</v>
      </c>
      <c r="AT202" s="22">
        <v>0</v>
      </c>
      <c r="AU202" s="22">
        <v>0</v>
      </c>
      <c r="AV202" s="22">
        <v>0</v>
      </c>
      <c r="AW202" s="22">
        <v>12.711356556976044</v>
      </c>
      <c r="AX202" s="22">
        <v>29.868385999657658</v>
      </c>
      <c r="AY202" s="22">
        <v>6.6680965623267</v>
      </c>
      <c r="BA202" s="22">
        <v>0</v>
      </c>
      <c r="BB202" s="22">
        <v>0.4138334315950583</v>
      </c>
      <c r="BC202" s="22">
        <v>0</v>
      </c>
      <c r="BD202" s="22">
        <v>0.8293587323221822</v>
      </c>
      <c r="BE202" s="22">
        <v>0</v>
      </c>
      <c r="BF202" s="22">
        <v>0</v>
      </c>
      <c r="BG202" s="22">
        <v>0</v>
      </c>
      <c r="BH202" s="22">
        <v>0</v>
      </c>
      <c r="BI202" s="22">
        <v>5.365679412587458</v>
      </c>
      <c r="BJ202" s="22">
        <v>2.407548636908365</v>
      </c>
      <c r="BK202" s="22">
        <v>0</v>
      </c>
      <c r="BM202" s="22">
        <v>0</v>
      </c>
      <c r="BN202" s="22">
        <v>0</v>
      </c>
      <c r="BO202" s="22">
        <v>0</v>
      </c>
      <c r="BP202" s="22">
        <v>0</v>
      </c>
      <c r="BQ202" s="22">
        <v>0</v>
      </c>
      <c r="BR202" s="22">
        <v>0.4747394378518148</v>
      </c>
      <c r="BS202" s="22">
        <v>0</v>
      </c>
      <c r="BT202" s="22">
        <v>13.055795876543405</v>
      </c>
      <c r="BU202" s="22">
        <v>0</v>
      </c>
      <c r="BV202" s="22">
        <v>0</v>
      </c>
      <c r="BW202" s="22">
        <v>0</v>
      </c>
    </row>
    <row r="203" spans="1:75" ht="12">
      <c r="A203" s="36" t="s">
        <v>23</v>
      </c>
      <c r="B203" s="36">
        <v>903</v>
      </c>
      <c r="C203" s="27" t="s">
        <v>120</v>
      </c>
      <c r="D203" s="39" t="s">
        <v>114</v>
      </c>
      <c r="E203" s="36">
        <v>0</v>
      </c>
      <c r="F203" s="36">
        <f t="shared" si="24"/>
        <v>9030</v>
      </c>
      <c r="H203" s="22">
        <f t="shared" si="25"/>
        <v>262.19903074765443</v>
      </c>
      <c r="I203" s="22">
        <f t="shared" si="26"/>
        <v>305.21681654091367</v>
      </c>
      <c r="J203" s="22">
        <f t="shared" si="27"/>
        <v>43.01778579325922</v>
      </c>
      <c r="L203" s="22">
        <f t="shared" si="28"/>
        <v>26.349656480763237</v>
      </c>
      <c r="M203" s="22">
        <f t="shared" si="29"/>
        <v>14.336326984821444</v>
      </c>
      <c r="N203" s="22">
        <f t="shared" si="30"/>
        <v>2.3318023276745397</v>
      </c>
      <c r="O203" s="22">
        <f t="shared" si="31"/>
        <v>0</v>
      </c>
      <c r="Q203" s="22">
        <v>0</v>
      </c>
      <c r="R203" s="22">
        <v>1.4362171800084773</v>
      </c>
      <c r="S203" s="22">
        <v>1.6107883793194702</v>
      </c>
      <c r="T203" s="22">
        <v>1.7972688510758852</v>
      </c>
      <c r="U203" s="22">
        <v>162.06738000497035</v>
      </c>
      <c r="V203" s="22">
        <v>0</v>
      </c>
      <c r="W203" s="22">
        <v>3.724665118871673</v>
      </c>
      <c r="X203" s="22">
        <v>4.175594968898988</v>
      </c>
      <c r="Y203" s="22">
        <v>0</v>
      </c>
      <c r="Z203" s="22">
        <v>5.221641868407594</v>
      </c>
      <c r="AA203" s="22">
        <v>82.16547437610198</v>
      </c>
      <c r="AC203" s="22">
        <v>0</v>
      </c>
      <c r="AD203" s="22">
        <v>1.4462483242459094</v>
      </c>
      <c r="AE203" s="22">
        <v>0.026233525579666683</v>
      </c>
      <c r="AF203" s="22">
        <v>1.596942260084089</v>
      </c>
      <c r="AG203" s="22">
        <v>6.029466593043001</v>
      </c>
      <c r="AH203" s="22">
        <v>0</v>
      </c>
      <c r="AI203" s="22">
        <v>-0.04197874078789777</v>
      </c>
      <c r="AJ203" s="22">
        <v>2.3737810684624376</v>
      </c>
      <c r="AK203" s="22">
        <v>8.531560501155889</v>
      </c>
      <c r="AL203" s="22">
        <v>6.249821795421915</v>
      </c>
      <c r="AM203" s="22">
        <v>16.80571046605421</v>
      </c>
      <c r="AO203" s="22">
        <v>0</v>
      </c>
      <c r="AP203" s="22">
        <v>0.7882431234932175</v>
      </c>
      <c r="AQ203" s="22">
        <v>0.026233525579666683</v>
      </c>
      <c r="AR203" s="22">
        <v>0.27824174559387127</v>
      </c>
      <c r="AS203" s="22">
        <v>6.029466593043001</v>
      </c>
      <c r="AT203" s="22">
        <v>0</v>
      </c>
      <c r="AU203" s="22">
        <v>0</v>
      </c>
      <c r="AV203" s="22">
        <v>0</v>
      </c>
      <c r="AW203" s="22">
        <v>0</v>
      </c>
      <c r="AX203" s="22">
        <v>2.42176102699927</v>
      </c>
      <c r="AY203" s="22">
        <v>16.80571046605421</v>
      </c>
      <c r="BA203" s="22">
        <v>0</v>
      </c>
      <c r="BB203" s="22">
        <v>0.6580052007526921</v>
      </c>
      <c r="BC203" s="22">
        <v>0</v>
      </c>
      <c r="BD203" s="22">
        <v>1.3187005144902177</v>
      </c>
      <c r="BE203" s="22">
        <v>0</v>
      </c>
      <c r="BF203" s="22">
        <v>0</v>
      </c>
      <c r="BG203" s="22">
        <v>0</v>
      </c>
      <c r="BH203" s="22">
        <v>0</v>
      </c>
      <c r="BI203" s="22">
        <v>8.531560501155889</v>
      </c>
      <c r="BJ203" s="22">
        <v>3.828060768422645</v>
      </c>
      <c r="BK203" s="22">
        <v>0</v>
      </c>
      <c r="BM203" s="22">
        <v>0</v>
      </c>
      <c r="BN203" s="22">
        <v>0</v>
      </c>
      <c r="BO203" s="22">
        <v>0</v>
      </c>
      <c r="BP203" s="22">
        <v>0</v>
      </c>
      <c r="BQ203" s="22">
        <v>0</v>
      </c>
      <c r="BR203" s="22">
        <v>0</v>
      </c>
      <c r="BS203" s="22">
        <v>-0.04197874078789777</v>
      </c>
      <c r="BT203" s="22">
        <v>2.3737810684624376</v>
      </c>
      <c r="BU203" s="22">
        <v>0</v>
      </c>
      <c r="BV203" s="22">
        <v>0</v>
      </c>
      <c r="BW203" s="22">
        <v>0</v>
      </c>
    </row>
    <row r="204" spans="1:75" ht="12">
      <c r="A204" s="36" t="s">
        <v>23</v>
      </c>
      <c r="B204" s="36">
        <v>904</v>
      </c>
      <c r="C204" s="27" t="s">
        <v>120</v>
      </c>
      <c r="D204" s="39" t="s">
        <v>115</v>
      </c>
      <c r="E204" s="36">
        <v>0</v>
      </c>
      <c r="F204" s="36">
        <f t="shared" si="24"/>
        <v>9040</v>
      </c>
      <c r="H204" s="22">
        <f t="shared" si="25"/>
        <v>698.7391216012431</v>
      </c>
      <c r="I204" s="22">
        <f t="shared" si="26"/>
        <v>871.4436455915726</v>
      </c>
      <c r="J204" s="22">
        <f t="shared" si="27"/>
        <v>172.70452399032942</v>
      </c>
      <c r="L204" s="22">
        <f t="shared" si="28"/>
        <v>139.51368644710854</v>
      </c>
      <c r="M204" s="22">
        <f t="shared" si="29"/>
        <v>4.636051905498984</v>
      </c>
      <c r="N204" s="22">
        <f t="shared" si="30"/>
        <v>28.55478563772188</v>
      </c>
      <c r="O204" s="22">
        <f t="shared" si="31"/>
        <v>0</v>
      </c>
      <c r="Q204" s="22">
        <v>52.49426128290694</v>
      </c>
      <c r="R204" s="22">
        <v>74.68329336044081</v>
      </c>
      <c r="S204" s="22">
        <v>86.17717829359165</v>
      </c>
      <c r="T204" s="22">
        <v>107.8361310645531</v>
      </c>
      <c r="U204" s="22">
        <v>35.654823601093476</v>
      </c>
      <c r="V204" s="22">
        <v>5.7360598120382695</v>
      </c>
      <c r="W204" s="22">
        <v>14.898660475486693</v>
      </c>
      <c r="X204" s="22">
        <v>48.01934214233835</v>
      </c>
      <c r="Y204" s="22">
        <v>114.39667058534368</v>
      </c>
      <c r="Z204" s="22">
        <v>64.40024971036033</v>
      </c>
      <c r="AA204" s="22">
        <v>94.44245127308989</v>
      </c>
      <c r="AC204" s="22">
        <v>-4.161857940475315</v>
      </c>
      <c r="AD204" s="22">
        <v>41.201426788801285</v>
      </c>
      <c r="AE204" s="22">
        <v>1.4034936185121674</v>
      </c>
      <c r="AF204" s="22">
        <v>17.12094339313901</v>
      </c>
      <c r="AG204" s="22">
        <v>1.32648265046946</v>
      </c>
      <c r="AH204" s="22">
        <v>1.4242183135554447</v>
      </c>
      <c r="AI204" s="22">
        <v>-0.16791496315159107</v>
      </c>
      <c r="AJ204" s="22">
        <v>27.298482287318027</v>
      </c>
      <c r="AK204" s="22">
        <v>36.83617221903865</v>
      </c>
      <c r="AL204" s="22">
        <v>31.10629640994625</v>
      </c>
      <c r="AM204" s="22">
        <v>19.31678121317601</v>
      </c>
      <c r="AO204" s="22">
        <v>-4.161857940475315</v>
      </c>
      <c r="AP204" s="22">
        <v>40.988642421647306</v>
      </c>
      <c r="AQ204" s="22">
        <v>1.4034936185121674</v>
      </c>
      <c r="AR204" s="22">
        <v>16.694504735632275</v>
      </c>
      <c r="AS204" s="22">
        <v>1.32648265046946</v>
      </c>
      <c r="AT204" s="22">
        <v>0</v>
      </c>
      <c r="AU204" s="22">
        <v>0</v>
      </c>
      <c r="AV204" s="22">
        <v>0</v>
      </c>
      <c r="AW204" s="22">
        <v>34.07725374848898</v>
      </c>
      <c r="AX204" s="22">
        <v>29.868385999657658</v>
      </c>
      <c r="AY204" s="22">
        <v>19.31678121317601</v>
      </c>
      <c r="BA204" s="22">
        <v>0</v>
      </c>
      <c r="BB204" s="22">
        <v>0.2127843671539802</v>
      </c>
      <c r="BC204" s="22">
        <v>0</v>
      </c>
      <c r="BD204" s="22">
        <v>0.4264386575067371</v>
      </c>
      <c r="BE204" s="22">
        <v>0</v>
      </c>
      <c r="BF204" s="22">
        <v>0</v>
      </c>
      <c r="BG204" s="22">
        <v>0</v>
      </c>
      <c r="BH204" s="22">
        <v>0</v>
      </c>
      <c r="BI204" s="22">
        <v>2.758918470549676</v>
      </c>
      <c r="BJ204" s="22">
        <v>1.2379104102885907</v>
      </c>
      <c r="BK204" s="22">
        <v>0</v>
      </c>
      <c r="BM204" s="22">
        <v>0</v>
      </c>
      <c r="BN204" s="22">
        <v>0</v>
      </c>
      <c r="BO204" s="22">
        <v>0</v>
      </c>
      <c r="BP204" s="22">
        <v>0</v>
      </c>
      <c r="BQ204" s="22">
        <v>0</v>
      </c>
      <c r="BR204" s="22">
        <v>1.4242183135554447</v>
      </c>
      <c r="BS204" s="22">
        <v>-0.16791496315159107</v>
      </c>
      <c r="BT204" s="22">
        <v>27.298482287318027</v>
      </c>
      <c r="BU204" s="22">
        <v>0</v>
      </c>
      <c r="BV204" s="22">
        <v>0</v>
      </c>
      <c r="BW204" s="22">
        <v>0</v>
      </c>
    </row>
    <row r="205" spans="1:75" ht="12">
      <c r="A205" s="36" t="s">
        <v>23</v>
      </c>
      <c r="B205" s="36">
        <v>905</v>
      </c>
      <c r="C205" s="27" t="s">
        <v>120</v>
      </c>
      <c r="D205" s="39" t="s">
        <v>116</v>
      </c>
      <c r="E205" s="36">
        <v>0</v>
      </c>
      <c r="F205" s="36">
        <f t="shared" si="24"/>
        <v>9050</v>
      </c>
      <c r="H205" s="22">
        <f t="shared" si="25"/>
        <v>2703.8126706363773</v>
      </c>
      <c r="I205" s="22">
        <f t="shared" si="26"/>
        <v>3489.4048306715144</v>
      </c>
      <c r="J205" s="22">
        <f t="shared" si="27"/>
        <v>785.592160035137</v>
      </c>
      <c r="L205" s="22">
        <f t="shared" si="28"/>
        <v>712.7170017699691</v>
      </c>
      <c r="M205" s="22">
        <f t="shared" si="29"/>
        <v>12.343782958977407</v>
      </c>
      <c r="N205" s="22">
        <f t="shared" si="30"/>
        <v>60.531375306190476</v>
      </c>
      <c r="O205" s="22">
        <f t="shared" si="31"/>
        <v>0</v>
      </c>
      <c r="Q205" s="22">
        <v>0</v>
      </c>
      <c r="R205" s="22">
        <v>17.952714750105965</v>
      </c>
      <c r="S205" s="22">
        <v>1.6107883793194702</v>
      </c>
      <c r="T205" s="22">
        <v>15.276785234145024</v>
      </c>
      <c r="U205" s="22">
        <v>2.1608984000662717</v>
      </c>
      <c r="V205" s="22">
        <v>4.780049843365225</v>
      </c>
      <c r="W205" s="22">
        <v>0</v>
      </c>
      <c r="X205" s="22">
        <v>104.38987422247469</v>
      </c>
      <c r="Y205" s="22">
        <v>1459.0115050051372</v>
      </c>
      <c r="Z205" s="22">
        <v>158.389803341697</v>
      </c>
      <c r="AA205" s="22">
        <v>940.2402514600665</v>
      </c>
      <c r="AC205" s="22">
        <v>0</v>
      </c>
      <c r="AD205" s="22">
        <v>10.419590950061398</v>
      </c>
      <c r="AE205" s="22">
        <v>0.026233525579666683</v>
      </c>
      <c r="AF205" s="22">
        <v>3.5004748761668023</v>
      </c>
      <c r="AG205" s="22">
        <v>0.08039288790724002</v>
      </c>
      <c r="AH205" s="22">
        <v>1.186848594629537</v>
      </c>
      <c r="AI205" s="22">
        <v>0</v>
      </c>
      <c r="AJ205" s="22">
        <v>59.34452671156094</v>
      </c>
      <c r="AK205" s="22">
        <v>441.96600833076565</v>
      </c>
      <c r="AL205" s="22">
        <v>76.75609965949025</v>
      </c>
      <c r="AM205" s="22">
        <v>192.3119844989754</v>
      </c>
      <c r="AO205" s="22">
        <v>0</v>
      </c>
      <c r="AP205" s="22">
        <v>9.853039043665218</v>
      </c>
      <c r="AQ205" s="22">
        <v>0.026233525579666683</v>
      </c>
      <c r="AR205" s="22">
        <v>2.365054837547906</v>
      </c>
      <c r="AS205" s="22">
        <v>0.08039288790724002</v>
      </c>
      <c r="AT205" s="22">
        <v>0</v>
      </c>
      <c r="AU205" s="22">
        <v>0</v>
      </c>
      <c r="AV205" s="22">
        <v>0</v>
      </c>
      <c r="AW205" s="22">
        <v>434.62021249064907</v>
      </c>
      <c r="AX205" s="22">
        <v>73.46008448564451</v>
      </c>
      <c r="AY205" s="22">
        <v>192.3119844989754</v>
      </c>
      <c r="BA205" s="22">
        <v>0</v>
      </c>
      <c r="BB205" s="22">
        <v>0.56655190639618</v>
      </c>
      <c r="BC205" s="22">
        <v>0</v>
      </c>
      <c r="BD205" s="22">
        <v>1.1354200386188964</v>
      </c>
      <c r="BE205" s="22">
        <v>0</v>
      </c>
      <c r="BF205" s="22">
        <v>0</v>
      </c>
      <c r="BG205" s="22">
        <v>0</v>
      </c>
      <c r="BH205" s="22">
        <v>0</v>
      </c>
      <c r="BI205" s="22">
        <v>7.345795840116606</v>
      </c>
      <c r="BJ205" s="22">
        <v>3.2960151738457246</v>
      </c>
      <c r="BK205" s="22">
        <v>0</v>
      </c>
      <c r="BM205" s="22">
        <v>0</v>
      </c>
      <c r="BN205" s="22">
        <v>0</v>
      </c>
      <c r="BO205" s="22">
        <v>0</v>
      </c>
      <c r="BP205" s="22">
        <v>0</v>
      </c>
      <c r="BQ205" s="22">
        <v>0</v>
      </c>
      <c r="BR205" s="22">
        <v>1.186848594629537</v>
      </c>
      <c r="BS205" s="22">
        <v>0</v>
      </c>
      <c r="BT205" s="22">
        <v>59.34452671156094</v>
      </c>
      <c r="BU205" s="22">
        <v>0</v>
      </c>
      <c r="BV205" s="22">
        <v>0</v>
      </c>
      <c r="BW205" s="22">
        <v>0</v>
      </c>
    </row>
    <row r="206" spans="1:75" ht="12">
      <c r="A206" s="36" t="s">
        <v>23</v>
      </c>
      <c r="B206" s="36">
        <v>906</v>
      </c>
      <c r="C206" s="27" t="s">
        <v>120</v>
      </c>
      <c r="D206" s="39" t="s">
        <v>117</v>
      </c>
      <c r="E206" s="36">
        <v>0</v>
      </c>
      <c r="F206" s="36">
        <f t="shared" si="24"/>
        <v>9060</v>
      </c>
      <c r="H206" s="22">
        <f t="shared" si="25"/>
        <v>4435.800133157588</v>
      </c>
      <c r="I206" s="22">
        <f t="shared" si="26"/>
        <v>6072.708067562855</v>
      </c>
      <c r="J206" s="22">
        <f t="shared" si="27"/>
        <v>1636.9079344052668</v>
      </c>
      <c r="L206" s="22">
        <f t="shared" si="28"/>
        <v>728.2841620625873</v>
      </c>
      <c r="M206" s="22">
        <f t="shared" si="29"/>
        <v>739.2108576057376</v>
      </c>
      <c r="N206" s="22">
        <f t="shared" si="30"/>
        <v>169.4129147369419</v>
      </c>
      <c r="O206" s="22">
        <f t="shared" si="31"/>
        <v>0</v>
      </c>
      <c r="Q206" s="22">
        <v>18.258873489706765</v>
      </c>
      <c r="R206" s="22">
        <v>335.3567115319795</v>
      </c>
      <c r="S206" s="22">
        <v>1225.809956662117</v>
      </c>
      <c r="T206" s="22">
        <v>607.4768716636494</v>
      </c>
      <c r="U206" s="22">
        <v>596.4079584182908</v>
      </c>
      <c r="V206" s="22">
        <v>38.2403987469218</v>
      </c>
      <c r="W206" s="22">
        <v>80.34634756423183</v>
      </c>
      <c r="X206" s="22">
        <v>282.8965591429066</v>
      </c>
      <c r="Y206" s="22">
        <v>238.78035209480467</v>
      </c>
      <c r="Z206" s="22">
        <v>506.49926123553666</v>
      </c>
      <c r="AA206" s="22">
        <v>505.72684260744285</v>
      </c>
      <c r="AC206" s="22">
        <v>-1.4476027619044574</v>
      </c>
      <c r="AD206" s="22">
        <v>217.98288699595773</v>
      </c>
      <c r="AE206" s="22">
        <v>19.963712966126348</v>
      </c>
      <c r="AF206" s="22">
        <v>162.04065315575488</v>
      </c>
      <c r="AG206" s="22">
        <v>22.18843706239824</v>
      </c>
      <c r="AH206" s="22">
        <v>9.494788757036297</v>
      </c>
      <c r="AI206" s="22">
        <v>-0.9055414084246521</v>
      </c>
      <c r="AJ206" s="22">
        <v>160.82366738833025</v>
      </c>
      <c r="AK206" s="22">
        <v>511.0345220588151</v>
      </c>
      <c r="AL206" s="22">
        <v>432.2936002006338</v>
      </c>
      <c r="AM206" s="22">
        <v>103.43880999054315</v>
      </c>
      <c r="AO206" s="22">
        <v>-1.4476027619044574</v>
      </c>
      <c r="AP206" s="22">
        <v>184.0547693356663</v>
      </c>
      <c r="AQ206" s="22">
        <v>19.963712966126348</v>
      </c>
      <c r="AR206" s="22">
        <v>94.04571001072853</v>
      </c>
      <c r="AS206" s="22">
        <v>22.18843706239824</v>
      </c>
      <c r="AT206" s="22">
        <v>0</v>
      </c>
      <c r="AU206" s="22">
        <v>0</v>
      </c>
      <c r="AV206" s="22">
        <v>0</v>
      </c>
      <c r="AW206" s="22">
        <v>71.1295058401</v>
      </c>
      <c r="AX206" s="22">
        <v>234.9108196189292</v>
      </c>
      <c r="AY206" s="22">
        <v>103.43880999054315</v>
      </c>
      <c r="BA206" s="22">
        <v>0</v>
      </c>
      <c r="BB206" s="22">
        <v>33.928117660291434</v>
      </c>
      <c r="BC206" s="22">
        <v>0</v>
      </c>
      <c r="BD206" s="22">
        <v>67.99494314502635</v>
      </c>
      <c r="BE206" s="22">
        <v>0</v>
      </c>
      <c r="BF206" s="22">
        <v>0</v>
      </c>
      <c r="BG206" s="22">
        <v>0</v>
      </c>
      <c r="BH206" s="22">
        <v>0</v>
      </c>
      <c r="BI206" s="22">
        <v>439.90501621871516</v>
      </c>
      <c r="BJ206" s="22">
        <v>197.38278058170462</v>
      </c>
      <c r="BK206" s="22">
        <v>0</v>
      </c>
      <c r="BM206" s="22">
        <v>0</v>
      </c>
      <c r="BN206" s="22">
        <v>0</v>
      </c>
      <c r="BO206" s="22">
        <v>0</v>
      </c>
      <c r="BP206" s="22">
        <v>0</v>
      </c>
      <c r="BQ206" s="22">
        <v>0</v>
      </c>
      <c r="BR206" s="22">
        <v>9.494788757036297</v>
      </c>
      <c r="BS206" s="22">
        <v>-0.9055414084246521</v>
      </c>
      <c r="BT206" s="22">
        <v>160.82366738833025</v>
      </c>
      <c r="BU206" s="22">
        <v>0</v>
      </c>
      <c r="BV206" s="22">
        <v>0</v>
      </c>
      <c r="BW206" s="22">
        <v>0</v>
      </c>
    </row>
    <row r="207" spans="1:75" ht="12">
      <c r="A207" s="36" t="s">
        <v>23</v>
      </c>
      <c r="B207" s="36">
        <v>907</v>
      </c>
      <c r="C207" s="27" t="s">
        <v>120</v>
      </c>
      <c r="D207" s="39" t="s">
        <v>118</v>
      </c>
      <c r="E207" s="36">
        <v>0</v>
      </c>
      <c r="F207" s="36">
        <f t="shared" si="24"/>
        <v>9070</v>
      </c>
      <c r="H207" s="22">
        <f t="shared" si="25"/>
        <v>109.34603149458354</v>
      </c>
      <c r="I207" s="22">
        <f t="shared" si="26"/>
        <v>159.15913702935876</v>
      </c>
      <c r="J207" s="22">
        <f t="shared" si="27"/>
        <v>49.813105534775204</v>
      </c>
      <c r="L207" s="22">
        <f t="shared" si="28"/>
        <v>19.68290777699057</v>
      </c>
      <c r="M207" s="22">
        <f t="shared" si="29"/>
        <v>8.588768052393785</v>
      </c>
      <c r="N207" s="22">
        <f t="shared" si="30"/>
        <v>21.54142970539085</v>
      </c>
      <c r="O207" s="22">
        <f t="shared" si="31"/>
        <v>0</v>
      </c>
      <c r="Q207" s="22">
        <v>0</v>
      </c>
      <c r="R207" s="22">
        <v>10.053520260059342</v>
      </c>
      <c r="S207" s="22">
        <v>6.443153517277881</v>
      </c>
      <c r="T207" s="22">
        <v>10.783613106455313</v>
      </c>
      <c r="U207" s="22">
        <v>2.1608984000662717</v>
      </c>
      <c r="V207" s="22">
        <v>0.9560099686730449</v>
      </c>
      <c r="W207" s="22">
        <v>5.320950169816676</v>
      </c>
      <c r="X207" s="22">
        <v>37.58035472009089</v>
      </c>
      <c r="Y207" s="22">
        <v>11.802831092138632</v>
      </c>
      <c r="Z207" s="22">
        <v>14.794651960488181</v>
      </c>
      <c r="AA207" s="22">
        <v>9.450048299517308</v>
      </c>
      <c r="AC207" s="22">
        <v>0</v>
      </c>
      <c r="AD207" s="22">
        <v>5.911907022615917</v>
      </c>
      <c r="AE207" s="22">
        <v>0.10493410231866673</v>
      </c>
      <c r="AF207" s="22">
        <v>2.459472413040489</v>
      </c>
      <c r="AG207" s="22">
        <v>0.08039288790724002</v>
      </c>
      <c r="AH207" s="22">
        <v>0.2373697189259074</v>
      </c>
      <c r="AI207" s="22">
        <v>-0.05996962969699681</v>
      </c>
      <c r="AJ207" s="22">
        <v>21.36402961616194</v>
      </c>
      <c r="AK207" s="22">
        <v>8.627090377064363</v>
      </c>
      <c r="AL207" s="22">
        <v>9.155013953633972</v>
      </c>
      <c r="AM207" s="22">
        <v>1.9328650728037116</v>
      </c>
      <c r="AO207" s="22">
        <v>0</v>
      </c>
      <c r="AP207" s="22">
        <v>5.517701864452523</v>
      </c>
      <c r="AQ207" s="22">
        <v>0.10493410231866673</v>
      </c>
      <c r="AR207" s="22">
        <v>1.6694504735632278</v>
      </c>
      <c r="AS207" s="22">
        <v>0.08039288790724002</v>
      </c>
      <c r="AT207" s="22">
        <v>0</v>
      </c>
      <c r="AU207" s="22">
        <v>0</v>
      </c>
      <c r="AV207" s="22">
        <v>0</v>
      </c>
      <c r="AW207" s="22">
        <v>3.515907132780608</v>
      </c>
      <c r="AX207" s="22">
        <v>6.861656243164597</v>
      </c>
      <c r="AY207" s="22">
        <v>1.9328650728037116</v>
      </c>
      <c r="BA207" s="22">
        <v>0</v>
      </c>
      <c r="BB207" s="22">
        <v>0.39420515816339474</v>
      </c>
      <c r="BC207" s="22">
        <v>0</v>
      </c>
      <c r="BD207" s="22">
        <v>0.790021939477261</v>
      </c>
      <c r="BE207" s="22">
        <v>0</v>
      </c>
      <c r="BF207" s="22">
        <v>0</v>
      </c>
      <c r="BG207" s="22">
        <v>0</v>
      </c>
      <c r="BH207" s="22">
        <v>0</v>
      </c>
      <c r="BI207" s="22">
        <v>5.1111832442837555</v>
      </c>
      <c r="BJ207" s="22">
        <v>2.2933577104693748</v>
      </c>
      <c r="BK207" s="22">
        <v>0</v>
      </c>
      <c r="BM207" s="22">
        <v>0</v>
      </c>
      <c r="BN207" s="22">
        <v>0</v>
      </c>
      <c r="BO207" s="22">
        <v>0</v>
      </c>
      <c r="BP207" s="22">
        <v>0</v>
      </c>
      <c r="BQ207" s="22">
        <v>0</v>
      </c>
      <c r="BR207" s="22">
        <v>0.2373697189259074</v>
      </c>
      <c r="BS207" s="22">
        <v>-0.05996962969699681</v>
      </c>
      <c r="BT207" s="22">
        <v>21.36402961616194</v>
      </c>
      <c r="BU207" s="22">
        <v>0</v>
      </c>
      <c r="BV207" s="22">
        <v>0</v>
      </c>
      <c r="BW207" s="22">
        <v>0</v>
      </c>
    </row>
    <row r="208" spans="1:75" ht="12">
      <c r="A208" s="36" t="s">
        <v>23</v>
      </c>
      <c r="B208" s="36">
        <v>908</v>
      </c>
      <c r="C208" s="27" t="s">
        <v>120</v>
      </c>
      <c r="D208" s="39" t="s">
        <v>23</v>
      </c>
      <c r="E208" s="36">
        <v>0</v>
      </c>
      <c r="F208" s="36">
        <f t="shared" si="24"/>
        <v>9080</v>
      </c>
      <c r="H208" s="22">
        <f t="shared" si="25"/>
        <v>150.95816808111093</v>
      </c>
      <c r="I208" s="22">
        <f t="shared" si="26"/>
        <v>220.22148645043285</v>
      </c>
      <c r="J208" s="22">
        <f t="shared" si="27"/>
        <v>69.26331836932194</v>
      </c>
      <c r="L208" s="22">
        <f t="shared" si="28"/>
        <v>57.268698918256646</v>
      </c>
      <c r="M208" s="22">
        <f t="shared" si="29"/>
        <v>6.891002735751551</v>
      </c>
      <c r="N208" s="22">
        <f t="shared" si="30"/>
        <v>5.103616715313737</v>
      </c>
      <c r="O208" s="22">
        <f t="shared" si="31"/>
        <v>0</v>
      </c>
      <c r="Q208" s="22">
        <v>0</v>
      </c>
      <c r="R208" s="22">
        <v>46.67705835027551</v>
      </c>
      <c r="S208" s="22">
        <v>0</v>
      </c>
      <c r="T208" s="22">
        <v>27.857667191676224</v>
      </c>
      <c r="U208" s="22">
        <v>0</v>
      </c>
      <c r="V208" s="22">
        <v>1.4340149530095674</v>
      </c>
      <c r="W208" s="22">
        <v>0</v>
      </c>
      <c r="X208" s="22">
        <v>8.351189937797976</v>
      </c>
      <c r="Y208" s="22">
        <v>9.07910084010664</v>
      </c>
      <c r="Z208" s="22">
        <v>49.605597749872146</v>
      </c>
      <c r="AA208" s="22">
        <v>7.953539058372895</v>
      </c>
      <c r="AC208" s="22">
        <v>0</v>
      </c>
      <c r="AD208" s="22">
        <v>25.93418305784187</v>
      </c>
      <c r="AE208" s="22">
        <v>0</v>
      </c>
      <c r="AF208" s="22">
        <v>4.946603194515624</v>
      </c>
      <c r="AG208" s="22">
        <v>0</v>
      </c>
      <c r="AH208" s="22">
        <v>0.3560545783888612</v>
      </c>
      <c r="AI208" s="22">
        <v>0</v>
      </c>
      <c r="AJ208" s="22">
        <v>4.747562136924875</v>
      </c>
      <c r="AK208" s="22">
        <v>6.80538559454847</v>
      </c>
      <c r="AL208" s="22">
        <v>24.846753163865994</v>
      </c>
      <c r="AM208" s="22">
        <v>1.6267766432362383</v>
      </c>
      <c r="AO208" s="22">
        <v>0</v>
      </c>
      <c r="AP208" s="22">
        <v>25.617901513529564</v>
      </c>
      <c r="AQ208" s="22">
        <v>0</v>
      </c>
      <c r="AR208" s="22">
        <v>4.312747056705005</v>
      </c>
      <c r="AS208" s="22">
        <v>0</v>
      </c>
      <c r="AT208" s="22">
        <v>0</v>
      </c>
      <c r="AU208" s="22">
        <v>0</v>
      </c>
      <c r="AV208" s="22">
        <v>0</v>
      </c>
      <c r="AW208" s="22">
        <v>2.7045439482927756</v>
      </c>
      <c r="AX208" s="22">
        <v>23.006729756493066</v>
      </c>
      <c r="AY208" s="22">
        <v>1.6267766432362383</v>
      </c>
      <c r="BA208" s="22">
        <v>0</v>
      </c>
      <c r="BB208" s="22">
        <v>0.31628154431230865</v>
      </c>
      <c r="BC208" s="22">
        <v>0</v>
      </c>
      <c r="BD208" s="22">
        <v>0.6338561378106183</v>
      </c>
      <c r="BE208" s="22">
        <v>0</v>
      </c>
      <c r="BF208" s="22">
        <v>0</v>
      </c>
      <c r="BG208" s="22">
        <v>0</v>
      </c>
      <c r="BH208" s="22">
        <v>0</v>
      </c>
      <c r="BI208" s="22">
        <v>4.100841646255694</v>
      </c>
      <c r="BJ208" s="22">
        <v>1.8400234073729296</v>
      </c>
      <c r="BK208" s="22">
        <v>0</v>
      </c>
      <c r="BM208" s="22">
        <v>0</v>
      </c>
      <c r="BN208" s="22">
        <v>0</v>
      </c>
      <c r="BO208" s="22">
        <v>0</v>
      </c>
      <c r="BP208" s="22">
        <v>0</v>
      </c>
      <c r="BQ208" s="22">
        <v>0</v>
      </c>
      <c r="BR208" s="22">
        <v>0.3560545783888612</v>
      </c>
      <c r="BS208" s="22">
        <v>0</v>
      </c>
      <c r="BT208" s="22">
        <v>4.747562136924875</v>
      </c>
      <c r="BU208" s="22">
        <v>0</v>
      </c>
      <c r="BV208" s="22">
        <v>0</v>
      </c>
      <c r="BW208" s="22">
        <v>0</v>
      </c>
    </row>
    <row r="209" spans="1:75" ht="12">
      <c r="A209" s="36" t="s">
        <v>23</v>
      </c>
      <c r="B209" s="36">
        <v>909</v>
      </c>
      <c r="C209" s="27" t="s">
        <v>120</v>
      </c>
      <c r="D209" s="39" t="s">
        <v>119</v>
      </c>
      <c r="E209" s="36">
        <v>0</v>
      </c>
      <c r="F209" s="36">
        <f t="shared" si="24"/>
        <v>9090</v>
      </c>
      <c r="H209" s="22">
        <f t="shared" si="25"/>
        <v>14.612266510239388</v>
      </c>
      <c r="I209" s="22">
        <f t="shared" si="26"/>
        <v>18.721323102753686</v>
      </c>
      <c r="J209" s="22">
        <f t="shared" si="27"/>
        <v>4.109056592514299</v>
      </c>
      <c r="L209" s="22">
        <f t="shared" si="28"/>
        <v>1.7956388324710617</v>
      </c>
      <c r="M209" s="22">
        <f t="shared" si="29"/>
        <v>2.3314086489523365</v>
      </c>
      <c r="N209" s="22">
        <f t="shared" si="30"/>
        <v>-0.017990888909099043</v>
      </c>
      <c r="O209" s="22">
        <f t="shared" si="31"/>
        <v>0</v>
      </c>
      <c r="Q209" s="22">
        <v>4.564718372426691</v>
      </c>
      <c r="R209" s="22">
        <v>2.154325770012716</v>
      </c>
      <c r="S209" s="22">
        <v>0</v>
      </c>
      <c r="T209" s="22">
        <v>6.290440978765598</v>
      </c>
      <c r="U209" s="22">
        <v>0</v>
      </c>
      <c r="V209" s="22">
        <v>0</v>
      </c>
      <c r="W209" s="22">
        <v>1.5962850509450026</v>
      </c>
      <c r="X209" s="22">
        <v>0</v>
      </c>
      <c r="Y209" s="22">
        <v>0</v>
      </c>
      <c r="Z209" s="22">
        <v>0</v>
      </c>
      <c r="AA209" s="22">
        <v>0.006496338089381562</v>
      </c>
      <c r="AC209" s="22">
        <v>-0.36190069047611434</v>
      </c>
      <c r="AD209" s="22">
        <v>1.2893711045070937</v>
      </c>
      <c r="AE209" s="22">
        <v>0</v>
      </c>
      <c r="AF209" s="22">
        <v>1.1882964208832116</v>
      </c>
      <c r="AG209" s="22">
        <v>0</v>
      </c>
      <c r="AH209" s="22">
        <v>0</v>
      </c>
      <c r="AI209" s="22">
        <v>-0.017990888909099043</v>
      </c>
      <c r="AJ209" s="22">
        <v>0</v>
      </c>
      <c r="AK209" s="22">
        <v>1.3874232892786313</v>
      </c>
      <c r="AL209" s="22">
        <v>0.6225286291017753</v>
      </c>
      <c r="AM209" s="22">
        <v>0.0013287281288002922</v>
      </c>
      <c r="AO209" s="22">
        <v>-0.36190069047611434</v>
      </c>
      <c r="AP209" s="22">
        <v>1.1823646852398262</v>
      </c>
      <c r="AQ209" s="22">
        <v>0</v>
      </c>
      <c r="AR209" s="22">
        <v>0.9738461095785494</v>
      </c>
      <c r="AS209" s="22">
        <v>0</v>
      </c>
      <c r="AT209" s="22">
        <v>0</v>
      </c>
      <c r="AU209" s="22">
        <v>0</v>
      </c>
      <c r="AV209" s="22">
        <v>0</v>
      </c>
      <c r="AW209" s="22">
        <v>0</v>
      </c>
      <c r="AX209" s="22">
        <v>0</v>
      </c>
      <c r="AY209" s="22">
        <v>0.0013287281288002922</v>
      </c>
      <c r="BA209" s="22">
        <v>0</v>
      </c>
      <c r="BB209" s="22">
        <v>0.10700641926726753</v>
      </c>
      <c r="BC209" s="22">
        <v>0</v>
      </c>
      <c r="BD209" s="22">
        <v>0.2144503113046623</v>
      </c>
      <c r="BE209" s="22">
        <v>0</v>
      </c>
      <c r="BF209" s="22">
        <v>0</v>
      </c>
      <c r="BG209" s="22">
        <v>0</v>
      </c>
      <c r="BH209" s="22">
        <v>0</v>
      </c>
      <c r="BI209" s="22">
        <v>1.3874232892786313</v>
      </c>
      <c r="BJ209" s="22">
        <v>0.6225286291017753</v>
      </c>
      <c r="BK209" s="22">
        <v>0</v>
      </c>
      <c r="BM209" s="22">
        <v>0</v>
      </c>
      <c r="BN209" s="22">
        <v>0</v>
      </c>
      <c r="BO209" s="22">
        <v>0</v>
      </c>
      <c r="BP209" s="22">
        <v>0</v>
      </c>
      <c r="BQ209" s="22">
        <v>0</v>
      </c>
      <c r="BR209" s="22">
        <v>0</v>
      </c>
      <c r="BS209" s="22">
        <v>-0.017990888909099043</v>
      </c>
      <c r="BT209" s="22">
        <v>0</v>
      </c>
      <c r="BU209" s="22">
        <v>0</v>
      </c>
      <c r="BV209" s="22">
        <v>0</v>
      </c>
      <c r="BW209" s="22">
        <v>0</v>
      </c>
    </row>
    <row r="210" spans="1:87" ht="12">
      <c r="A210" s="36" t="s">
        <v>23</v>
      </c>
      <c r="B210" s="36">
        <v>910</v>
      </c>
      <c r="C210" s="27" t="s">
        <v>120</v>
      </c>
      <c r="D210" s="39" t="s">
        <v>545</v>
      </c>
      <c r="E210" s="36">
        <v>0</v>
      </c>
      <c r="F210" s="36">
        <f t="shared" si="24"/>
        <v>9100</v>
      </c>
      <c r="H210" s="22">
        <f t="shared" si="25"/>
        <v>11661.232851316923</v>
      </c>
      <c r="I210" s="22">
        <f t="shared" si="26"/>
        <v>17404.011656181912</v>
      </c>
      <c r="J210" s="22">
        <f t="shared" si="27"/>
        <v>5742.778804864989</v>
      </c>
      <c r="L210" s="22">
        <f t="shared" si="28"/>
        <v>2071.2841294720624</v>
      </c>
      <c r="M210" s="22">
        <f t="shared" si="29"/>
        <v>303.3842835805199</v>
      </c>
      <c r="N210" s="22">
        <f t="shared" si="30"/>
        <v>801.8522558515311</v>
      </c>
      <c r="O210" s="22">
        <f t="shared" si="31"/>
        <v>2566.2581359608753</v>
      </c>
      <c r="Q210" s="22">
        <v>651.6135476639103</v>
      </c>
      <c r="R210" s="22">
        <v>1294.7497877776427</v>
      </c>
      <c r="S210" s="22">
        <v>2853.5116139644406</v>
      </c>
      <c r="T210" s="22">
        <v>573.3287634932076</v>
      </c>
      <c r="U210" s="22">
        <v>458.11046081404953</v>
      </c>
      <c r="V210" s="22">
        <v>165.86772956477338</v>
      </c>
      <c r="W210" s="22">
        <v>485.27065548728086</v>
      </c>
      <c r="X210" s="22">
        <v>1347.6732762121492</v>
      </c>
      <c r="Y210" s="22">
        <v>1290.1402293791539</v>
      </c>
      <c r="Z210" s="22">
        <v>1373.2918113911978</v>
      </c>
      <c r="AA210" s="22">
        <v>1167.6749755691155</v>
      </c>
      <c r="AC210" s="22">
        <v>-51.66132356546534</v>
      </c>
      <c r="AD210" s="22">
        <v>1074.5029496816674</v>
      </c>
      <c r="AE210" s="22">
        <v>75.94867990569301</v>
      </c>
      <c r="AF210" s="22">
        <v>250.55175932111345</v>
      </c>
      <c r="AG210" s="22">
        <v>23.932962729985356</v>
      </c>
      <c r="AH210" s="22">
        <v>67.0569455965689</v>
      </c>
      <c r="AI210" s="22">
        <v>-7.6905053123428715</v>
      </c>
      <c r="AJ210" s="22">
        <v>1416.3164744981145</v>
      </c>
      <c r="AK210" s="22">
        <v>1015.3570991212908</v>
      </c>
      <c r="AL210" s="22">
        <v>1497.2296816508317</v>
      </c>
      <c r="AM210" s="22">
        <v>381.23408123753154</v>
      </c>
      <c r="AO210" s="22">
        <v>-51.66132356546534</v>
      </c>
      <c r="AP210" s="22">
        <v>710.6011758291357</v>
      </c>
      <c r="AQ210" s="22">
        <v>46.47269056437952</v>
      </c>
      <c r="AR210" s="22">
        <v>88.75911684444497</v>
      </c>
      <c r="AS210" s="22">
        <v>17.043292236334885</v>
      </c>
      <c r="AT210" s="22">
        <v>0</v>
      </c>
      <c r="AU210" s="22">
        <v>0</v>
      </c>
      <c r="AV210" s="22">
        <v>0</v>
      </c>
      <c r="AW210" s="22">
        <v>384.3156950524035</v>
      </c>
      <c r="AX210" s="22">
        <v>636.9231501008082</v>
      </c>
      <c r="AY210" s="22">
        <v>238.8303324100208</v>
      </c>
      <c r="BA210" s="22">
        <v>0</v>
      </c>
      <c r="BB210" s="22">
        <v>13.92465703621073</v>
      </c>
      <c r="BC210" s="22">
        <v>0</v>
      </c>
      <c r="BD210" s="22">
        <v>27.906242042990105</v>
      </c>
      <c r="BE210" s="22">
        <v>0</v>
      </c>
      <c r="BF210" s="22">
        <v>0</v>
      </c>
      <c r="BG210" s="22">
        <v>0</v>
      </c>
      <c r="BH210" s="22">
        <v>0</v>
      </c>
      <c r="BI210" s="22">
        <v>180.54424771473487</v>
      </c>
      <c r="BJ210" s="22">
        <v>81.00913678658421</v>
      </c>
      <c r="BK210" s="22">
        <v>0</v>
      </c>
      <c r="BM210" s="22">
        <v>0</v>
      </c>
      <c r="BN210" s="22">
        <v>0</v>
      </c>
      <c r="BO210" s="22">
        <v>0</v>
      </c>
      <c r="BP210" s="22">
        <v>0</v>
      </c>
      <c r="BQ210" s="22">
        <v>0</v>
      </c>
      <c r="BR210" s="22">
        <v>41.183646233644964</v>
      </c>
      <c r="BS210" s="22">
        <v>-5.46923022836611</v>
      </c>
      <c r="BT210" s="22">
        <v>766.1378398462523</v>
      </c>
      <c r="BU210" s="22">
        <v>0</v>
      </c>
      <c r="BV210" s="22">
        <v>0</v>
      </c>
      <c r="BW210" s="22">
        <v>0</v>
      </c>
      <c r="BZ210" s="44">
        <v>349.9771168163209</v>
      </c>
      <c r="CA210" s="44">
        <v>29.475989341313493</v>
      </c>
      <c r="CB210" s="44">
        <v>133.88640043367838</v>
      </c>
      <c r="CC210" s="44">
        <v>6.889670493650469</v>
      </c>
      <c r="CD210" s="44">
        <v>25.87329936292393</v>
      </c>
      <c r="CE210" s="44">
        <v>-2.2212750839767623</v>
      </c>
      <c r="CF210" s="44">
        <v>650.1786346518624</v>
      </c>
      <c r="CG210" s="44">
        <v>450.4971563541525</v>
      </c>
      <c r="CH210" s="44">
        <v>779.2973947634392</v>
      </c>
      <c r="CI210" s="44">
        <v>142.40374882751073</v>
      </c>
    </row>
    <row r="211" spans="1:87" ht="12">
      <c r="A211" s="36" t="s">
        <v>23</v>
      </c>
      <c r="B211" s="36">
        <v>911</v>
      </c>
      <c r="C211" s="27" t="s">
        <v>120</v>
      </c>
      <c r="D211" s="39" t="s">
        <v>535</v>
      </c>
      <c r="E211" s="36">
        <v>0</v>
      </c>
      <c r="F211" s="36">
        <f t="shared" si="24"/>
        <v>9110</v>
      </c>
      <c r="H211" s="22">
        <f t="shared" si="25"/>
        <v>3822.962301537927</v>
      </c>
      <c r="I211" s="22">
        <f t="shared" si="26"/>
        <v>4530.189158700281</v>
      </c>
      <c r="J211" s="22">
        <f t="shared" si="27"/>
        <v>707.2268571623536</v>
      </c>
      <c r="L211" s="22">
        <f t="shared" si="28"/>
        <v>584.7520844962916</v>
      </c>
      <c r="M211" s="22">
        <f t="shared" si="29"/>
        <v>174.07401432470027</v>
      </c>
      <c r="N211" s="22">
        <f t="shared" si="30"/>
        <v>443.40887466387807</v>
      </c>
      <c r="O211" s="22">
        <f t="shared" si="31"/>
        <v>-495.0081163225164</v>
      </c>
      <c r="Q211" s="22">
        <v>445.0600413116027</v>
      </c>
      <c r="R211" s="22">
        <v>421.5297423324882</v>
      </c>
      <c r="S211" s="22">
        <v>736.9356835386578</v>
      </c>
      <c r="T211" s="22">
        <v>257.00944570385167</v>
      </c>
      <c r="U211" s="22">
        <v>34.57437440106034</v>
      </c>
      <c r="V211" s="22">
        <v>105.6391015383716</v>
      </c>
      <c r="W211" s="22">
        <v>106.41900339633355</v>
      </c>
      <c r="X211" s="22">
        <v>735.9486132684474</v>
      </c>
      <c r="Y211" s="22">
        <v>305.05778822758316</v>
      </c>
      <c r="Z211" s="22">
        <v>411.6394339594654</v>
      </c>
      <c r="AA211" s="22">
        <v>263.1490738600657</v>
      </c>
      <c r="AC211" s="22">
        <v>-35.285317321421175</v>
      </c>
      <c r="AD211" s="22">
        <v>143.60337775788108</v>
      </c>
      <c r="AE211" s="22">
        <v>7.2011027716185065</v>
      </c>
      <c r="AF211" s="22">
        <v>33.48026746708082</v>
      </c>
      <c r="AG211" s="22">
        <v>0.771771723909504</v>
      </c>
      <c r="AH211" s="22">
        <v>15.737612364787685</v>
      </c>
      <c r="AI211" s="22">
        <v>-0.7196355563639619</v>
      </c>
      <c r="AJ211" s="22">
        <v>251.0273479899031</v>
      </c>
      <c r="AK211" s="22">
        <v>116.67856325250384</v>
      </c>
      <c r="AL211" s="22">
        <v>142.43785851111204</v>
      </c>
      <c r="AM211" s="22">
        <v>32.2939082013419</v>
      </c>
      <c r="AO211" s="22">
        <v>-35.285317321421175</v>
      </c>
      <c r="AP211" s="22">
        <v>231.3493567452594</v>
      </c>
      <c r="AQ211" s="22">
        <v>12.001837952697512</v>
      </c>
      <c r="AR211" s="22">
        <v>39.78856961992361</v>
      </c>
      <c r="AS211" s="22">
        <v>1.28628620651584</v>
      </c>
      <c r="AT211" s="22">
        <v>0</v>
      </c>
      <c r="AU211" s="22">
        <v>0</v>
      </c>
      <c r="AV211" s="22">
        <v>0</v>
      </c>
      <c r="AW211" s="22">
        <v>90.87267666263726</v>
      </c>
      <c r="AX211" s="22">
        <v>190.91549429510917</v>
      </c>
      <c r="AY211" s="22">
        <v>53.82318033556984</v>
      </c>
      <c r="BA211" s="22">
        <v>0</v>
      </c>
      <c r="BB211" s="22">
        <v>7.989606184542392</v>
      </c>
      <c r="BC211" s="22">
        <v>0</v>
      </c>
      <c r="BD211" s="22">
        <v>16.01187615854444</v>
      </c>
      <c r="BE211" s="22">
        <v>0</v>
      </c>
      <c r="BF211" s="22">
        <v>0</v>
      </c>
      <c r="BG211" s="22">
        <v>0</v>
      </c>
      <c r="BH211" s="22">
        <v>0</v>
      </c>
      <c r="BI211" s="22">
        <v>103.59159542486914</v>
      </c>
      <c r="BJ211" s="22">
        <v>46.48093655674428</v>
      </c>
      <c r="BK211" s="22">
        <v>0</v>
      </c>
      <c r="BM211" s="22">
        <v>0</v>
      </c>
      <c r="BN211" s="22">
        <v>0</v>
      </c>
      <c r="BO211" s="22">
        <v>0</v>
      </c>
      <c r="BP211" s="22">
        <v>0</v>
      </c>
      <c r="BQ211" s="22">
        <v>0</v>
      </c>
      <c r="BR211" s="22">
        <v>26.22935394131281</v>
      </c>
      <c r="BS211" s="22">
        <v>-1.1993925939399366</v>
      </c>
      <c r="BT211" s="22">
        <v>418.3789133165052</v>
      </c>
      <c r="BU211" s="22">
        <v>0</v>
      </c>
      <c r="BV211" s="22">
        <v>0</v>
      </c>
      <c r="BW211" s="22">
        <v>0</v>
      </c>
      <c r="BZ211" s="44">
        <v>-95.73558517192072</v>
      </c>
      <c r="CA211" s="44">
        <v>-4.8007351810790055</v>
      </c>
      <c r="CB211" s="44">
        <v>-22.32017831138722</v>
      </c>
      <c r="CC211" s="44">
        <v>-0.514514482606336</v>
      </c>
      <c r="CD211" s="44">
        <v>-10.491741576525124</v>
      </c>
      <c r="CE211" s="44">
        <v>0.47975703757597465</v>
      </c>
      <c r="CF211" s="44">
        <v>-167.3515653266021</v>
      </c>
      <c r="CG211" s="44">
        <v>-77.78570883500257</v>
      </c>
      <c r="CH211" s="44">
        <v>-94.95857234074138</v>
      </c>
      <c r="CI211" s="44">
        <v>-21.529272134227938</v>
      </c>
    </row>
    <row r="212" spans="1:87" ht="12">
      <c r="A212" s="36" t="s">
        <v>23</v>
      </c>
      <c r="B212" s="36">
        <v>912</v>
      </c>
      <c r="C212" s="27" t="s">
        <v>120</v>
      </c>
      <c r="D212" s="39" t="s">
        <v>576</v>
      </c>
      <c r="E212" s="36">
        <v>0</v>
      </c>
      <c r="F212" s="36">
        <f t="shared" si="24"/>
        <v>9120</v>
      </c>
      <c r="H212" s="22">
        <f t="shared" si="25"/>
        <v>2374.1159349558466</v>
      </c>
      <c r="I212" s="22">
        <f t="shared" si="26"/>
        <v>2519.995897189783</v>
      </c>
      <c r="J212" s="22">
        <f t="shared" si="27"/>
        <v>145.87996223393637</v>
      </c>
      <c r="L212" s="22">
        <f t="shared" si="28"/>
        <v>145.47823495758738</v>
      </c>
      <c r="M212" s="22">
        <f t="shared" si="29"/>
        <v>15.97534295544126</v>
      </c>
      <c r="N212" s="22">
        <f t="shared" si="30"/>
        <v>127.76171373082391</v>
      </c>
      <c r="O212" s="22">
        <f t="shared" si="31"/>
        <v>-143.33532940991617</v>
      </c>
      <c r="Q212" s="22">
        <v>871.861209133498</v>
      </c>
      <c r="R212" s="22">
        <v>151.52091249089437</v>
      </c>
      <c r="S212" s="22">
        <v>613.7103725207182</v>
      </c>
      <c r="T212" s="22">
        <v>92.55934583040809</v>
      </c>
      <c r="U212" s="22">
        <v>56.18335840172306</v>
      </c>
      <c r="V212" s="22">
        <v>20.076209342133943</v>
      </c>
      <c r="W212" s="22">
        <v>58.530451867983416</v>
      </c>
      <c r="X212" s="22">
        <v>217.13093838274747</v>
      </c>
      <c r="Y212" s="22">
        <v>63.55370588074649</v>
      </c>
      <c r="Z212" s="22">
        <v>151.42761418382022</v>
      </c>
      <c r="AA212" s="22">
        <v>77.5618169211731</v>
      </c>
      <c r="AC212" s="22">
        <v>-69.12303188093784</v>
      </c>
      <c r="AD212" s="22">
        <v>50.3357291280849</v>
      </c>
      <c r="AE212" s="22">
        <v>5.996983947511804</v>
      </c>
      <c r="AF212" s="22">
        <v>9.479347358602656</v>
      </c>
      <c r="AG212" s="22">
        <v>1.2541290513529444</v>
      </c>
      <c r="AH212" s="22">
        <v>2.990858458466433</v>
      </c>
      <c r="AI212" s="22">
        <v>-0.39579955600017885</v>
      </c>
      <c r="AJ212" s="22">
        <v>74.06196933602808</v>
      </c>
      <c r="AK212" s="22">
        <v>17.06324877057579</v>
      </c>
      <c r="AL212" s="22">
        <v>44.69806662458964</v>
      </c>
      <c r="AM212" s="22">
        <v>9.51846099566214</v>
      </c>
      <c r="AO212" s="22">
        <v>-69.12303188093784</v>
      </c>
      <c r="AP212" s="22">
        <v>83.15964952853446</v>
      </c>
      <c r="AQ212" s="22">
        <v>9.994973245853007</v>
      </c>
      <c r="AR212" s="22">
        <v>14.329449898084372</v>
      </c>
      <c r="AS212" s="22">
        <v>2.0902150855882407</v>
      </c>
      <c r="AT212" s="22">
        <v>0</v>
      </c>
      <c r="AU212" s="22">
        <v>0</v>
      </c>
      <c r="AV212" s="22">
        <v>0</v>
      </c>
      <c r="AW212" s="22">
        <v>18.93180763804943</v>
      </c>
      <c r="AX212" s="22">
        <v>70.23106978297882</v>
      </c>
      <c r="AY212" s="22">
        <v>15.864101659436901</v>
      </c>
      <c r="BA212" s="22">
        <v>0</v>
      </c>
      <c r="BB212" s="22">
        <v>0.7332323516070498</v>
      </c>
      <c r="BC212" s="22">
        <v>0</v>
      </c>
      <c r="BD212" s="22">
        <v>1.4694623662533912</v>
      </c>
      <c r="BE212" s="22">
        <v>0</v>
      </c>
      <c r="BF212" s="22">
        <v>0</v>
      </c>
      <c r="BG212" s="22">
        <v>0</v>
      </c>
      <c r="BH212" s="22">
        <v>0</v>
      </c>
      <c r="BI212" s="22">
        <v>9.506940312910222</v>
      </c>
      <c r="BJ212" s="22">
        <v>4.265707924670597</v>
      </c>
      <c r="BK212" s="22">
        <v>0</v>
      </c>
      <c r="BM212" s="22">
        <v>0</v>
      </c>
      <c r="BN212" s="22">
        <v>0</v>
      </c>
      <c r="BO212" s="22">
        <v>0</v>
      </c>
      <c r="BP212" s="22">
        <v>0</v>
      </c>
      <c r="BQ212" s="22">
        <v>0</v>
      </c>
      <c r="BR212" s="22">
        <v>4.984764097444056</v>
      </c>
      <c r="BS212" s="22">
        <v>-0.6596659266669648</v>
      </c>
      <c r="BT212" s="22">
        <v>123.43661556004682</v>
      </c>
      <c r="BU212" s="22">
        <v>0</v>
      </c>
      <c r="BV212" s="22">
        <v>0</v>
      </c>
      <c r="BW212" s="22">
        <v>0</v>
      </c>
      <c r="BZ212" s="44">
        <v>-33.5571527520566</v>
      </c>
      <c r="CA212" s="44">
        <v>-3.997989298341203</v>
      </c>
      <c r="CB212" s="44">
        <v>-6.319564905735105</v>
      </c>
      <c r="CC212" s="44">
        <v>-0.8360860342352963</v>
      </c>
      <c r="CD212" s="44">
        <v>-1.9939056389776224</v>
      </c>
      <c r="CE212" s="44">
        <v>0.2638663706667859</v>
      </c>
      <c r="CF212" s="44">
        <v>-49.37464622401873</v>
      </c>
      <c r="CG212" s="44">
        <v>-11.375499180383862</v>
      </c>
      <c r="CH212" s="44">
        <v>-29.798711083059768</v>
      </c>
      <c r="CI212" s="44">
        <v>-6.345640663774761</v>
      </c>
    </row>
    <row r="213" spans="1:87" ht="12">
      <c r="A213" s="36" t="s">
        <v>23</v>
      </c>
      <c r="B213" s="36">
        <v>913</v>
      </c>
      <c r="C213" s="27" t="s">
        <v>120</v>
      </c>
      <c r="D213" s="39" t="s">
        <v>544</v>
      </c>
      <c r="E213" s="36">
        <v>0</v>
      </c>
      <c r="F213" s="36">
        <f t="shared" si="24"/>
        <v>9130</v>
      </c>
      <c r="H213" s="22">
        <f t="shared" si="25"/>
        <v>8077.406253269975</v>
      </c>
      <c r="I213" s="22">
        <f t="shared" si="26"/>
        <v>9941.773402862073</v>
      </c>
      <c r="J213" s="22">
        <f t="shared" si="27"/>
        <v>1864.3671495920962</v>
      </c>
      <c r="L213" s="22">
        <f t="shared" si="28"/>
        <v>1279.1098536401769</v>
      </c>
      <c r="M213" s="22">
        <f t="shared" si="29"/>
        <v>484.5349033850812</v>
      </c>
      <c r="N213" s="22">
        <f t="shared" si="30"/>
        <v>585.293733972299</v>
      </c>
      <c r="O213" s="22">
        <f t="shared" si="31"/>
        <v>-484.5713414054608</v>
      </c>
      <c r="Q213" s="22">
        <v>932.3437275681525</v>
      </c>
      <c r="R213" s="22">
        <v>461.0257147827218</v>
      </c>
      <c r="S213" s="22">
        <v>2158.4564282880892</v>
      </c>
      <c r="T213" s="22">
        <v>515.8161602587796</v>
      </c>
      <c r="U213" s="22">
        <v>199.88310200613012</v>
      </c>
      <c r="V213" s="22">
        <v>80.30483736853577</v>
      </c>
      <c r="W213" s="22">
        <v>175.59135560395046</v>
      </c>
      <c r="X213" s="22">
        <v>997.9671975668601</v>
      </c>
      <c r="Y213" s="22">
        <v>441.2443008291829</v>
      </c>
      <c r="Z213" s="22">
        <v>1595.2115907985208</v>
      </c>
      <c r="AA213" s="22">
        <v>519.561838199053</v>
      </c>
      <c r="AC213" s="22">
        <v>-73.91821602974643</v>
      </c>
      <c r="AD213" s="22">
        <v>220.2120849242959</v>
      </c>
      <c r="AE213" s="22">
        <v>28.12233942140268</v>
      </c>
      <c r="AF213" s="22">
        <v>99.53954211986013</v>
      </c>
      <c r="AG213" s="22">
        <v>5.949073705135762</v>
      </c>
      <c r="AH213" s="22">
        <v>15.951245111820977</v>
      </c>
      <c r="AI213" s="22">
        <v>-1.5831982240007172</v>
      </c>
      <c r="AJ213" s="22">
        <v>453.866940290019</v>
      </c>
      <c r="AK213" s="22">
        <v>335.83037842024777</v>
      </c>
      <c r="AL213" s="22">
        <v>695.3821198533177</v>
      </c>
      <c r="AM213" s="22">
        <v>85.01483999974371</v>
      </c>
      <c r="AO213" s="22">
        <v>-73.91821602974643</v>
      </c>
      <c r="AP213" s="22">
        <v>253.02604264132313</v>
      </c>
      <c r="AQ213" s="22">
        <v>35.152924276753346</v>
      </c>
      <c r="AR213" s="22">
        <v>79.85538098544116</v>
      </c>
      <c r="AS213" s="22">
        <v>7.4363421314197025</v>
      </c>
      <c r="AT213" s="22">
        <v>0</v>
      </c>
      <c r="AU213" s="22">
        <v>0</v>
      </c>
      <c r="AV213" s="22">
        <v>0</v>
      </c>
      <c r="AW213" s="22">
        <v>131.44083588702895</v>
      </c>
      <c r="AX213" s="22">
        <v>739.8479937482774</v>
      </c>
      <c r="AY213" s="22">
        <v>106.26854999967965</v>
      </c>
      <c r="BA213" s="22">
        <v>0</v>
      </c>
      <c r="BB213" s="22">
        <v>22.239063514046766</v>
      </c>
      <c r="BC213" s="22">
        <v>0</v>
      </c>
      <c r="BD213" s="22">
        <v>44.569046664384004</v>
      </c>
      <c r="BE213" s="22">
        <v>0</v>
      </c>
      <c r="BF213" s="22">
        <v>0</v>
      </c>
      <c r="BG213" s="22">
        <v>0</v>
      </c>
      <c r="BH213" s="22">
        <v>0</v>
      </c>
      <c r="BI213" s="22">
        <v>288.34713713828074</v>
      </c>
      <c r="BJ213" s="22">
        <v>129.3796560683697</v>
      </c>
      <c r="BK213" s="22">
        <v>0</v>
      </c>
      <c r="BM213" s="22">
        <v>0</v>
      </c>
      <c r="BN213" s="22">
        <v>0</v>
      </c>
      <c r="BO213" s="22">
        <v>0</v>
      </c>
      <c r="BP213" s="22">
        <v>0</v>
      </c>
      <c r="BQ213" s="22">
        <v>0</v>
      </c>
      <c r="BR213" s="22">
        <v>19.939056389776223</v>
      </c>
      <c r="BS213" s="22">
        <v>-1.9789977800008964</v>
      </c>
      <c r="BT213" s="22">
        <v>567.3336753625238</v>
      </c>
      <c r="BU213" s="22">
        <v>0</v>
      </c>
      <c r="BV213" s="22">
        <v>0</v>
      </c>
      <c r="BW213" s="22">
        <v>0</v>
      </c>
      <c r="BZ213" s="44">
        <v>-55.053021231073984</v>
      </c>
      <c r="CA213" s="44">
        <v>-7.03058485535067</v>
      </c>
      <c r="CB213" s="44">
        <v>-24.884885529965032</v>
      </c>
      <c r="CC213" s="44">
        <v>-1.4872684262839406</v>
      </c>
      <c r="CD213" s="44">
        <v>-3.987811277955245</v>
      </c>
      <c r="CE213" s="44">
        <v>0.3957995560001793</v>
      </c>
      <c r="CF213" s="44">
        <v>-113.46673507250476</v>
      </c>
      <c r="CG213" s="44">
        <v>-83.95759460506196</v>
      </c>
      <c r="CH213" s="44">
        <v>-173.84552996332945</v>
      </c>
      <c r="CI213" s="44">
        <v>-21.253709999935932</v>
      </c>
    </row>
    <row r="214" spans="1:87" ht="12">
      <c r="A214" s="36" t="s">
        <v>23</v>
      </c>
      <c r="B214" s="36">
        <v>914</v>
      </c>
      <c r="C214" s="27" t="s">
        <v>120</v>
      </c>
      <c r="D214" s="39" t="s">
        <v>540</v>
      </c>
      <c r="E214" s="36">
        <v>0</v>
      </c>
      <c r="F214" s="36">
        <f t="shared" si="24"/>
        <v>9140</v>
      </c>
      <c r="H214" s="22">
        <f t="shared" si="25"/>
        <v>2853.6174290553877</v>
      </c>
      <c r="I214" s="22">
        <f t="shared" si="26"/>
        <v>3231.123659143493</v>
      </c>
      <c r="J214" s="22">
        <f t="shared" si="27"/>
        <v>377.5062300881056</v>
      </c>
      <c r="L214" s="22">
        <f t="shared" si="28"/>
        <v>381.77151354140483</v>
      </c>
      <c r="M214" s="22">
        <f t="shared" si="29"/>
        <v>52.07051807077019</v>
      </c>
      <c r="N214" s="22">
        <f t="shared" si="30"/>
        <v>232.24888896323148</v>
      </c>
      <c r="O214" s="22">
        <f t="shared" si="31"/>
        <v>-288.58469048730086</v>
      </c>
      <c r="Q214" s="22">
        <v>698.4019109812839</v>
      </c>
      <c r="R214" s="22">
        <v>290.1158703617125</v>
      </c>
      <c r="S214" s="22">
        <v>430.88589146795834</v>
      </c>
      <c r="T214" s="22">
        <v>141.08560480945692</v>
      </c>
      <c r="U214" s="22">
        <v>101.56222480311474</v>
      </c>
      <c r="V214" s="22">
        <v>10.994114639740019</v>
      </c>
      <c r="W214" s="22">
        <v>65.4476870887451</v>
      </c>
      <c r="X214" s="22">
        <v>405.03271198320203</v>
      </c>
      <c r="Y214" s="22">
        <v>201.55603865036738</v>
      </c>
      <c r="Z214" s="22">
        <v>313.29851210445577</v>
      </c>
      <c r="AA214" s="22">
        <v>195.23686216535074</v>
      </c>
      <c r="AC214" s="22">
        <v>-55.370805642845504</v>
      </c>
      <c r="AD214" s="22">
        <v>96.96901844638</v>
      </c>
      <c r="AE214" s="22">
        <v>4.210480855536503</v>
      </c>
      <c r="AF214" s="22">
        <v>15.978952379852931</v>
      </c>
      <c r="AG214" s="22">
        <v>2.267079438984168</v>
      </c>
      <c r="AH214" s="22">
        <v>1.6378510605887613</v>
      </c>
      <c r="AI214" s="22">
        <v>-0.44257586716383646</v>
      </c>
      <c r="AJ214" s="22">
        <v>138.15405818451396</v>
      </c>
      <c r="AK214" s="22">
        <v>54.61685140548843</v>
      </c>
      <c r="AL214" s="22">
        <v>95.52566375882355</v>
      </c>
      <c r="AM214" s="22">
        <v>23.959656067946703</v>
      </c>
      <c r="AO214" s="22">
        <v>-55.370805642845504</v>
      </c>
      <c r="AP214" s="22">
        <v>159.22511094562995</v>
      </c>
      <c r="AQ214" s="22">
        <v>7.017468092560839</v>
      </c>
      <c r="AR214" s="22">
        <v>21.841977029118887</v>
      </c>
      <c r="AS214" s="22">
        <v>3.7784657316402805</v>
      </c>
      <c r="AT214" s="22">
        <v>0</v>
      </c>
      <c r="AU214" s="22">
        <v>0</v>
      </c>
      <c r="AV214" s="22">
        <v>0</v>
      </c>
      <c r="AW214" s="22">
        <v>60.04087565209961</v>
      </c>
      <c r="AX214" s="22">
        <v>145.30566161995625</v>
      </c>
      <c r="AY214" s="22">
        <v>39.932760113244505</v>
      </c>
      <c r="BA214" s="22">
        <v>0</v>
      </c>
      <c r="BB214" s="22">
        <v>2.389919798336726</v>
      </c>
      <c r="BC214" s="22">
        <v>0</v>
      </c>
      <c r="BD214" s="22">
        <v>4.789610270636</v>
      </c>
      <c r="BE214" s="22">
        <v>0</v>
      </c>
      <c r="BF214" s="22">
        <v>0</v>
      </c>
      <c r="BG214" s="22">
        <v>0</v>
      </c>
      <c r="BH214" s="22">
        <v>0</v>
      </c>
      <c r="BI214" s="22">
        <v>30.987210023714447</v>
      </c>
      <c r="BJ214" s="22">
        <v>13.903777978083024</v>
      </c>
      <c r="BK214" s="22">
        <v>0</v>
      </c>
      <c r="BM214" s="22">
        <v>0</v>
      </c>
      <c r="BN214" s="22">
        <v>0</v>
      </c>
      <c r="BO214" s="22">
        <v>0</v>
      </c>
      <c r="BP214" s="22">
        <v>0</v>
      </c>
      <c r="BQ214" s="22">
        <v>0</v>
      </c>
      <c r="BR214" s="22">
        <v>2.7297517676479357</v>
      </c>
      <c r="BS214" s="22">
        <v>-0.7376264452730608</v>
      </c>
      <c r="BT214" s="22">
        <v>230.2567636408566</v>
      </c>
      <c r="BU214" s="22">
        <v>0</v>
      </c>
      <c r="BV214" s="22">
        <v>0</v>
      </c>
      <c r="BW214" s="22">
        <v>0</v>
      </c>
      <c r="BZ214" s="44">
        <v>-64.64601229758668</v>
      </c>
      <c r="CA214" s="44">
        <v>-2.8069872370243356</v>
      </c>
      <c r="CB214" s="44">
        <v>-10.652634919901956</v>
      </c>
      <c r="CC214" s="44">
        <v>-1.5113862926561124</v>
      </c>
      <c r="CD214" s="44">
        <v>-1.0919007070591744</v>
      </c>
      <c r="CE214" s="44">
        <v>0.2950505781092243</v>
      </c>
      <c r="CF214" s="44">
        <v>-92.10270545634265</v>
      </c>
      <c r="CG214" s="44">
        <v>-36.41123427032562</v>
      </c>
      <c r="CH214" s="44">
        <v>-63.68377583921571</v>
      </c>
      <c r="CI214" s="44">
        <v>-15.973104045297802</v>
      </c>
    </row>
    <row r="215" spans="1:87" ht="12">
      <c r="A215" s="36" t="s">
        <v>23</v>
      </c>
      <c r="B215" s="36">
        <v>915</v>
      </c>
      <c r="C215" s="27" t="s">
        <v>120</v>
      </c>
      <c r="D215" s="39" t="s">
        <v>541</v>
      </c>
      <c r="E215" s="36">
        <v>0</v>
      </c>
      <c r="F215" s="36">
        <f t="shared" si="24"/>
        <v>9150</v>
      </c>
      <c r="H215" s="22">
        <f t="shared" si="25"/>
        <v>1170.3434012964</v>
      </c>
      <c r="I215" s="22">
        <f t="shared" si="26"/>
        <v>1434.9746344598625</v>
      </c>
      <c r="J215" s="22">
        <f t="shared" si="27"/>
        <v>264.6312331634624</v>
      </c>
      <c r="L215" s="22">
        <f t="shared" si="28"/>
        <v>189.9585232909821</v>
      </c>
      <c r="M215" s="22">
        <f t="shared" si="29"/>
        <v>117.28064346677121</v>
      </c>
      <c r="N215" s="22">
        <f t="shared" si="30"/>
        <v>137.06999472896905</v>
      </c>
      <c r="O215" s="22">
        <f t="shared" si="31"/>
        <v>-179.67792832325998</v>
      </c>
      <c r="Q215" s="22">
        <v>61.623698027760305</v>
      </c>
      <c r="R215" s="22">
        <v>157.9838898009325</v>
      </c>
      <c r="S215" s="22">
        <v>237.59128594962183</v>
      </c>
      <c r="T215" s="22">
        <v>144.68014251160875</v>
      </c>
      <c r="U215" s="22">
        <v>51.86156160159051</v>
      </c>
      <c r="V215" s="22">
        <v>13.384139561422629</v>
      </c>
      <c r="W215" s="22">
        <v>32.98989105286339</v>
      </c>
      <c r="X215" s="22">
        <v>235.92111574279275</v>
      </c>
      <c r="Y215" s="22">
        <v>33.59267310839457</v>
      </c>
      <c r="Z215" s="22">
        <v>111.39502652602867</v>
      </c>
      <c r="AA215" s="22">
        <v>89.31997741338401</v>
      </c>
      <c r="AC215" s="22">
        <v>-4.885659321427542</v>
      </c>
      <c r="AD215" s="22">
        <v>55.25379698270605</v>
      </c>
      <c r="AE215" s="22">
        <v>2.321667013800501</v>
      </c>
      <c r="AF215" s="22">
        <v>19.911782119317934</v>
      </c>
      <c r="AG215" s="22">
        <v>1.157657585864256</v>
      </c>
      <c r="AH215" s="22">
        <v>1.9939056389776222</v>
      </c>
      <c r="AI215" s="22">
        <v>-0.22308702247282816</v>
      </c>
      <c r="AJ215" s="22">
        <v>80.47117822087662</v>
      </c>
      <c r="AK215" s="22">
        <v>47.8803745560391</v>
      </c>
      <c r="AL215" s="22">
        <v>49.78818359553658</v>
      </c>
      <c r="AM215" s="22">
        <v>10.961433794244078</v>
      </c>
      <c r="AO215" s="22">
        <v>-4.885659321427542</v>
      </c>
      <c r="AP215" s="22">
        <v>86.70674358425391</v>
      </c>
      <c r="AQ215" s="22">
        <v>3.8694450230008353</v>
      </c>
      <c r="AR215" s="22">
        <v>22.39846052030664</v>
      </c>
      <c r="AS215" s="22">
        <v>1.92942930977376</v>
      </c>
      <c r="AT215" s="22">
        <v>0</v>
      </c>
      <c r="AU215" s="22">
        <v>0</v>
      </c>
      <c r="AV215" s="22">
        <v>0</v>
      </c>
      <c r="AW215" s="22">
        <v>10.00681260868327</v>
      </c>
      <c r="AX215" s="22">
        <v>51.66423524265109</v>
      </c>
      <c r="AY215" s="22">
        <v>18.26905632374013</v>
      </c>
      <c r="BA215" s="22">
        <v>0</v>
      </c>
      <c r="BB215" s="22">
        <v>5.382918053589502</v>
      </c>
      <c r="BC215" s="22">
        <v>0</v>
      </c>
      <c r="BD215" s="22">
        <v>10.787843011889926</v>
      </c>
      <c r="BE215" s="22">
        <v>0</v>
      </c>
      <c r="BF215" s="22">
        <v>0</v>
      </c>
      <c r="BG215" s="22">
        <v>0</v>
      </c>
      <c r="BH215" s="22">
        <v>0</v>
      </c>
      <c r="BI215" s="22">
        <v>69.7938116513819</v>
      </c>
      <c r="BJ215" s="22">
        <v>31.316070749909876</v>
      </c>
      <c r="BK215" s="22">
        <v>0</v>
      </c>
      <c r="BM215" s="22">
        <v>0</v>
      </c>
      <c r="BN215" s="22">
        <v>0</v>
      </c>
      <c r="BO215" s="22">
        <v>0</v>
      </c>
      <c r="BP215" s="22">
        <v>0</v>
      </c>
      <c r="BQ215" s="22">
        <v>0</v>
      </c>
      <c r="BR215" s="22">
        <v>3.323176064962704</v>
      </c>
      <c r="BS215" s="22">
        <v>-0.37181170412138026</v>
      </c>
      <c r="BT215" s="22">
        <v>134.11863036812773</v>
      </c>
      <c r="BU215" s="22">
        <v>0</v>
      </c>
      <c r="BV215" s="22">
        <v>0</v>
      </c>
      <c r="BW215" s="22">
        <v>0</v>
      </c>
      <c r="BZ215" s="44">
        <v>-36.83586465513737</v>
      </c>
      <c r="CA215" s="44">
        <v>-1.5477780092003341</v>
      </c>
      <c r="CB215" s="44">
        <v>-13.274521412878626</v>
      </c>
      <c r="CC215" s="44">
        <v>-0.7717717239095041</v>
      </c>
      <c r="CD215" s="44">
        <v>-1.3292704259850816</v>
      </c>
      <c r="CE215" s="44">
        <v>0.1487246816485521</v>
      </c>
      <c r="CF215" s="44">
        <v>-53.647452147251094</v>
      </c>
      <c r="CG215" s="44">
        <v>-31.920249704026073</v>
      </c>
      <c r="CH215" s="44">
        <v>-33.19212239702439</v>
      </c>
      <c r="CI215" s="44">
        <v>-7.307622529496053</v>
      </c>
    </row>
    <row r="216" spans="1:87" ht="12">
      <c r="A216" s="36" t="s">
        <v>23</v>
      </c>
      <c r="B216" s="36">
        <v>916</v>
      </c>
      <c r="C216" s="27" t="s">
        <v>120</v>
      </c>
      <c r="D216" s="39" t="s">
        <v>532</v>
      </c>
      <c r="E216" s="36">
        <v>0</v>
      </c>
      <c r="F216" s="36">
        <f t="shared" si="24"/>
        <v>9160</v>
      </c>
      <c r="H216" s="22">
        <f t="shared" si="25"/>
        <v>3331.1214813032852</v>
      </c>
      <c r="I216" s="22">
        <f t="shared" si="26"/>
        <v>3953.9939384930794</v>
      </c>
      <c r="J216" s="22">
        <f t="shared" si="27"/>
        <v>622.8724571897944</v>
      </c>
      <c r="L216" s="22">
        <f t="shared" si="28"/>
        <v>516.5448418035106</v>
      </c>
      <c r="M216" s="22">
        <f t="shared" si="29"/>
        <v>380.4516816285986</v>
      </c>
      <c r="N216" s="22">
        <f t="shared" si="30"/>
        <v>181.2952151937305</v>
      </c>
      <c r="O216" s="22">
        <f t="shared" si="31"/>
        <v>-455.41928143604514</v>
      </c>
      <c r="Q216" s="22">
        <v>760.0256090090444</v>
      </c>
      <c r="R216" s="22">
        <v>131.41387197077566</v>
      </c>
      <c r="S216" s="22">
        <v>361.6219911572211</v>
      </c>
      <c r="T216" s="22">
        <v>385.51416855577776</v>
      </c>
      <c r="U216" s="22">
        <v>52.94201080162363</v>
      </c>
      <c r="V216" s="22">
        <v>21.032219310806983</v>
      </c>
      <c r="W216" s="22">
        <v>68.64025719063511</v>
      </c>
      <c r="X216" s="22">
        <v>311.08182518297497</v>
      </c>
      <c r="Y216" s="22">
        <v>373.151044528383</v>
      </c>
      <c r="Z216" s="22">
        <v>574.3806055248357</v>
      </c>
      <c r="AA216" s="22">
        <v>291.31787807120696</v>
      </c>
      <c r="AC216" s="22">
        <v>-60.256464964273064</v>
      </c>
      <c r="AD216" s="22">
        <v>53.75167396043498</v>
      </c>
      <c r="AE216" s="22">
        <v>3.5336558955811026</v>
      </c>
      <c r="AF216" s="22">
        <v>56.8067991013478</v>
      </c>
      <c r="AG216" s="22">
        <v>1.1817754522364279</v>
      </c>
      <c r="AH216" s="22">
        <v>3.133280289821977</v>
      </c>
      <c r="AI216" s="22">
        <v>-0.4641649338547552</v>
      </c>
      <c r="AJ216" s="22">
        <v>106.10801376027108</v>
      </c>
      <c r="AK216" s="22">
        <v>202.53832725353138</v>
      </c>
      <c r="AL216" s="22">
        <v>220.78875034640564</v>
      </c>
      <c r="AM216" s="22">
        <v>35.750811028292034</v>
      </c>
      <c r="AO216" s="22">
        <v>-60.256464964273064</v>
      </c>
      <c r="AP216" s="22">
        <v>72.12424579962939</v>
      </c>
      <c r="AQ216" s="22">
        <v>5.889426492635171</v>
      </c>
      <c r="AR216" s="22">
        <v>59.68285442988545</v>
      </c>
      <c r="AS216" s="22">
        <v>1.9696257537273798</v>
      </c>
      <c r="AT216" s="22">
        <v>0</v>
      </c>
      <c r="AU216" s="22">
        <v>0</v>
      </c>
      <c r="AV216" s="22">
        <v>0</v>
      </c>
      <c r="AW216" s="22">
        <v>111.1567562748331</v>
      </c>
      <c r="AX216" s="22">
        <v>266.3937129699198</v>
      </c>
      <c r="AY216" s="22">
        <v>59.584685047153386</v>
      </c>
      <c r="BA216" s="22">
        <v>0</v>
      </c>
      <c r="BB216" s="22">
        <v>17.46187746776224</v>
      </c>
      <c r="BC216" s="22">
        <v>0</v>
      </c>
      <c r="BD216" s="22">
        <v>34.99514407236088</v>
      </c>
      <c r="BE216" s="22">
        <v>0</v>
      </c>
      <c r="BF216" s="22">
        <v>0</v>
      </c>
      <c r="BG216" s="22">
        <v>0</v>
      </c>
      <c r="BH216" s="22">
        <v>0</v>
      </c>
      <c r="BI216" s="22">
        <v>226.40712248105254</v>
      </c>
      <c r="BJ216" s="22">
        <v>101.58753760742293</v>
      </c>
      <c r="BK216" s="22">
        <v>0</v>
      </c>
      <c r="BM216" s="22">
        <v>0</v>
      </c>
      <c r="BN216" s="22">
        <v>0</v>
      </c>
      <c r="BO216" s="22">
        <v>0</v>
      </c>
      <c r="BP216" s="22">
        <v>0</v>
      </c>
      <c r="BQ216" s="22">
        <v>0</v>
      </c>
      <c r="BR216" s="22">
        <v>5.222133816369962</v>
      </c>
      <c r="BS216" s="22">
        <v>-0.7736082230912588</v>
      </c>
      <c r="BT216" s="22">
        <v>176.8466896004518</v>
      </c>
      <c r="BU216" s="22">
        <v>0</v>
      </c>
      <c r="BV216" s="22">
        <v>0</v>
      </c>
      <c r="BW216" s="22">
        <v>0</v>
      </c>
      <c r="BZ216" s="44">
        <v>-35.83444930695665</v>
      </c>
      <c r="CA216" s="44">
        <v>-2.3557705970540685</v>
      </c>
      <c r="CB216" s="44">
        <v>-37.87119940089854</v>
      </c>
      <c r="CC216" s="44">
        <v>-0.7878503014909519</v>
      </c>
      <c r="CD216" s="44">
        <v>-2.088853526547985</v>
      </c>
      <c r="CE216" s="44">
        <v>0.30944328923650355</v>
      </c>
      <c r="CF216" s="44">
        <v>-70.73867584018073</v>
      </c>
      <c r="CG216" s="44">
        <v>-135.02555150235426</v>
      </c>
      <c r="CH216" s="44">
        <v>-147.1925002309371</v>
      </c>
      <c r="CI216" s="44">
        <v>-23.833874018861355</v>
      </c>
    </row>
    <row r="217" spans="1:87" ht="12">
      <c r="A217" s="36" t="s">
        <v>23</v>
      </c>
      <c r="B217" s="36">
        <v>917</v>
      </c>
      <c r="C217" s="27" t="s">
        <v>120</v>
      </c>
      <c r="D217" s="39" t="s">
        <v>577</v>
      </c>
      <c r="E217" s="36">
        <v>0</v>
      </c>
      <c r="F217" s="36">
        <f t="shared" si="24"/>
        <v>9170</v>
      </c>
      <c r="H217" s="22">
        <f t="shared" si="25"/>
        <v>2392.218184921353</v>
      </c>
      <c r="I217" s="22">
        <f t="shared" si="26"/>
        <v>2942.7084784626704</v>
      </c>
      <c r="J217" s="22">
        <f t="shared" si="27"/>
        <v>550.4902935413172</v>
      </c>
      <c r="L217" s="22">
        <f t="shared" si="28"/>
        <v>672.5651978590656</v>
      </c>
      <c r="M217" s="22">
        <f t="shared" si="29"/>
        <v>84.44041993694489</v>
      </c>
      <c r="N217" s="22">
        <f t="shared" si="30"/>
        <v>163.91626133237472</v>
      </c>
      <c r="O217" s="22">
        <f t="shared" si="31"/>
        <v>-370.43158558706796</v>
      </c>
      <c r="Q217" s="22">
        <v>65.04723680708034</v>
      </c>
      <c r="R217" s="22">
        <v>81.8643792604832</v>
      </c>
      <c r="S217" s="22">
        <v>142.55477156977315</v>
      </c>
      <c r="T217" s="22">
        <v>144.68014251160875</v>
      </c>
      <c r="U217" s="22">
        <v>11.884941200364494</v>
      </c>
      <c r="V217" s="22">
        <v>35.85037382523919</v>
      </c>
      <c r="W217" s="22">
        <v>41.50341132457006</v>
      </c>
      <c r="X217" s="22">
        <v>273.5014704628839</v>
      </c>
      <c r="Y217" s="22">
        <v>190.66111764223947</v>
      </c>
      <c r="Z217" s="22">
        <v>1016.4796170500118</v>
      </c>
      <c r="AA217" s="22">
        <v>388.1907232670988</v>
      </c>
      <c r="AC217" s="22">
        <v>-5.157084839284629</v>
      </c>
      <c r="AD217" s="22">
        <v>29.28329016672342</v>
      </c>
      <c r="AE217" s="22">
        <v>1.3930002082803012</v>
      </c>
      <c r="AF217" s="22">
        <v>18.099333796510862</v>
      </c>
      <c r="AG217" s="22">
        <v>0.2652965300938921</v>
      </c>
      <c r="AH217" s="22">
        <v>5.340818675832919</v>
      </c>
      <c r="AI217" s="22">
        <v>-0.280657866981945</v>
      </c>
      <c r="AJ217" s="22">
        <v>93.28959599057386</v>
      </c>
      <c r="AK217" s="22">
        <v>64.22759360322804</v>
      </c>
      <c r="AL217" s="22">
        <v>296.3899672333603</v>
      </c>
      <c r="AM217" s="22">
        <v>47.63914004298019</v>
      </c>
      <c r="AO217" s="22">
        <v>-5.157084839284629</v>
      </c>
      <c r="AP217" s="22">
        <v>44.92985803911339</v>
      </c>
      <c r="AQ217" s="22">
        <v>2.321667013800502</v>
      </c>
      <c r="AR217" s="22">
        <v>22.39846052030664</v>
      </c>
      <c r="AS217" s="22">
        <v>0.44216088348982013</v>
      </c>
      <c r="AT217" s="22">
        <v>0</v>
      </c>
      <c r="AU217" s="22">
        <v>0</v>
      </c>
      <c r="AV217" s="22">
        <v>0</v>
      </c>
      <c r="AW217" s="22">
        <v>56.79542291414829</v>
      </c>
      <c r="AX217" s="22">
        <v>471.43614658919125</v>
      </c>
      <c r="AY217" s="22">
        <v>79.39856673830032</v>
      </c>
      <c r="BA217" s="22">
        <v>0</v>
      </c>
      <c r="BB217" s="22">
        <v>3.8756255720923116</v>
      </c>
      <c r="BC217" s="22">
        <v>0</v>
      </c>
      <c r="BD217" s="22">
        <v>7.767095807211469</v>
      </c>
      <c r="BE217" s="22">
        <v>0</v>
      </c>
      <c r="BF217" s="22">
        <v>0</v>
      </c>
      <c r="BG217" s="22">
        <v>0</v>
      </c>
      <c r="BH217" s="22">
        <v>0</v>
      </c>
      <c r="BI217" s="22">
        <v>50.250566424565115</v>
      </c>
      <c r="BJ217" s="22">
        <v>22.547132133075998</v>
      </c>
      <c r="BK217" s="22">
        <v>0</v>
      </c>
      <c r="BM217" s="22">
        <v>0</v>
      </c>
      <c r="BN217" s="22">
        <v>0</v>
      </c>
      <c r="BO217" s="22">
        <v>0</v>
      </c>
      <c r="BP217" s="22">
        <v>0</v>
      </c>
      <c r="BQ217" s="22">
        <v>0</v>
      </c>
      <c r="BR217" s="22">
        <v>8.901364459721531</v>
      </c>
      <c r="BS217" s="22">
        <v>-0.467763111636575</v>
      </c>
      <c r="BT217" s="22">
        <v>155.48265998428977</v>
      </c>
      <c r="BU217" s="22">
        <v>0</v>
      </c>
      <c r="BV217" s="22">
        <v>0</v>
      </c>
      <c r="BW217" s="22">
        <v>0</v>
      </c>
      <c r="BZ217" s="44">
        <v>-19.522193444482284</v>
      </c>
      <c r="CA217" s="44">
        <v>-0.928666805520201</v>
      </c>
      <c r="CB217" s="44">
        <v>-12.066222531007243</v>
      </c>
      <c r="CC217" s="44">
        <v>-0.17686435339592807</v>
      </c>
      <c r="CD217" s="44">
        <v>-3.5605457838886125</v>
      </c>
      <c r="CE217" s="44">
        <v>0.18710524465463002</v>
      </c>
      <c r="CF217" s="44">
        <v>-62.19306399371591</v>
      </c>
      <c r="CG217" s="44">
        <v>-42.81839573548537</v>
      </c>
      <c r="CH217" s="44">
        <v>-197.59331148890692</v>
      </c>
      <c r="CI217" s="44">
        <v>-31.75942669532013</v>
      </c>
    </row>
    <row r="218" spans="1:87" ht="12">
      <c r="A218" s="36" t="s">
        <v>23</v>
      </c>
      <c r="B218" s="36">
        <v>918</v>
      </c>
      <c r="C218" s="27" t="s">
        <v>120</v>
      </c>
      <c r="D218" s="39" t="s">
        <v>578</v>
      </c>
      <c r="E218" s="36">
        <v>0</v>
      </c>
      <c r="F218" s="36">
        <f t="shared" si="24"/>
        <v>9180</v>
      </c>
      <c r="H218" s="22">
        <f t="shared" si="25"/>
        <v>2717.2335812332226</v>
      </c>
      <c r="I218" s="22">
        <f t="shared" si="26"/>
        <v>2877.7457548838647</v>
      </c>
      <c r="J218" s="22">
        <f t="shared" si="27"/>
        <v>160.512173650642</v>
      </c>
      <c r="L218" s="22">
        <f t="shared" si="28"/>
        <v>179.6851950652881</v>
      </c>
      <c r="M218" s="22">
        <f t="shared" si="29"/>
        <v>23.82800984679551</v>
      </c>
      <c r="N218" s="22">
        <f t="shared" si="30"/>
        <v>106.22883172786645</v>
      </c>
      <c r="O218" s="22">
        <f t="shared" si="31"/>
        <v>-149.22986298930806</v>
      </c>
      <c r="Q218" s="22">
        <v>798.8257151746714</v>
      </c>
      <c r="R218" s="22">
        <v>38.05975527022464</v>
      </c>
      <c r="S218" s="22">
        <v>922.1763471603971</v>
      </c>
      <c r="T218" s="22">
        <v>90.7620769793322</v>
      </c>
      <c r="U218" s="22">
        <v>54.02246000165678</v>
      </c>
      <c r="V218" s="22">
        <v>13.384139561422629</v>
      </c>
      <c r="W218" s="22">
        <v>31.39360600191838</v>
      </c>
      <c r="X218" s="22">
        <v>181.63838114710595</v>
      </c>
      <c r="Y218" s="22">
        <v>214.26677982651677</v>
      </c>
      <c r="Z218" s="22">
        <v>196.6818437100194</v>
      </c>
      <c r="AA218" s="22">
        <v>176.02247639995713</v>
      </c>
      <c r="AC218" s="22">
        <v>-63.33262083332004</v>
      </c>
      <c r="AD218" s="22">
        <v>13.189256935659952</v>
      </c>
      <c r="AE218" s="22">
        <v>9.011216036615508</v>
      </c>
      <c r="AF218" s="22">
        <v>9.745790132856968</v>
      </c>
      <c r="AG218" s="22">
        <v>1.2058933186086</v>
      </c>
      <c r="AH218" s="22">
        <v>1.9939056389776222</v>
      </c>
      <c r="AI218" s="22">
        <v>-0.21229248912736864</v>
      </c>
      <c r="AJ218" s="22">
        <v>61.95568588686962</v>
      </c>
      <c r="AK218" s="22">
        <v>46.80438378226921</v>
      </c>
      <c r="AL218" s="22">
        <v>58.549307130336835</v>
      </c>
      <c r="AM218" s="22">
        <v>21.601648110895113</v>
      </c>
      <c r="AO218" s="22">
        <v>-63.33262083332004</v>
      </c>
      <c r="AP218" s="22">
        <v>20.888442772570258</v>
      </c>
      <c r="AQ218" s="22">
        <v>15.018693394359182</v>
      </c>
      <c r="AR218" s="22">
        <v>14.051208152490501</v>
      </c>
      <c r="AS218" s="22">
        <v>2.0098221976810002</v>
      </c>
      <c r="AT218" s="22">
        <v>0</v>
      </c>
      <c r="AU218" s="22">
        <v>0</v>
      </c>
      <c r="AV218" s="22">
        <v>0</v>
      </c>
      <c r="AW218" s="22">
        <v>63.82723717970951</v>
      </c>
      <c r="AX218" s="22">
        <v>91.21966535030585</v>
      </c>
      <c r="AY218" s="22">
        <v>36.00274685149186</v>
      </c>
      <c r="BA218" s="22">
        <v>0</v>
      </c>
      <c r="BB218" s="22">
        <v>1.093652120196328</v>
      </c>
      <c r="BC218" s="22">
        <v>0</v>
      </c>
      <c r="BD218" s="22">
        <v>2.1917754022711113</v>
      </c>
      <c r="BE218" s="22">
        <v>0</v>
      </c>
      <c r="BF218" s="22">
        <v>0</v>
      </c>
      <c r="BG218" s="22">
        <v>0</v>
      </c>
      <c r="BH218" s="22">
        <v>0</v>
      </c>
      <c r="BI218" s="22">
        <v>14.180069124072514</v>
      </c>
      <c r="BJ218" s="22">
        <v>6.362513200255556</v>
      </c>
      <c r="BK218" s="22">
        <v>0</v>
      </c>
      <c r="BM218" s="22">
        <v>0</v>
      </c>
      <c r="BN218" s="22">
        <v>0</v>
      </c>
      <c r="BO218" s="22">
        <v>0</v>
      </c>
      <c r="BP218" s="22">
        <v>0</v>
      </c>
      <c r="BQ218" s="22">
        <v>0</v>
      </c>
      <c r="BR218" s="22">
        <v>3.323176064962704</v>
      </c>
      <c r="BS218" s="22">
        <v>-0.3538208152122811</v>
      </c>
      <c r="BT218" s="22">
        <v>103.25947647811603</v>
      </c>
      <c r="BU218" s="22">
        <v>0</v>
      </c>
      <c r="BV218" s="22">
        <v>0</v>
      </c>
      <c r="BW218" s="22">
        <v>0</v>
      </c>
      <c r="BZ218" s="44">
        <v>-8.792837957106634</v>
      </c>
      <c r="CA218" s="44">
        <v>-6.0074773577436735</v>
      </c>
      <c r="CB218" s="44">
        <v>-6.497193421904645</v>
      </c>
      <c r="CC218" s="44">
        <v>-0.8039288790724002</v>
      </c>
      <c r="CD218" s="44">
        <v>-1.3292704259850816</v>
      </c>
      <c r="CE218" s="44">
        <v>0.14152832608491245</v>
      </c>
      <c r="CF218" s="44">
        <v>-41.30379059124641</v>
      </c>
      <c r="CG218" s="44">
        <v>-31.202922521512814</v>
      </c>
      <c r="CH218" s="44">
        <v>-39.03287142022456</v>
      </c>
      <c r="CI218" s="44">
        <v>-14.401098740596744</v>
      </c>
    </row>
    <row r="220" spans="8:87" ht="12">
      <c r="H220" s="22">
        <f>SUM(H7:H218)</f>
        <v>3385300.000000001</v>
      </c>
      <c r="I220" s="22">
        <f>SUM(I7:I218)</f>
        <v>4505218</v>
      </c>
      <c r="J220" s="22">
        <f>SUM(J7:J218)</f>
        <v>1119917.9999999993</v>
      </c>
      <c r="L220" s="22">
        <f>SUM(L7:L218)</f>
        <v>406052.5634490609</v>
      </c>
      <c r="M220" s="22">
        <f>SUM(M7:M218)</f>
        <v>252975.70596493434</v>
      </c>
      <c r="N220" s="22">
        <f>SUM(N7:N218)</f>
        <v>460889.7305860042</v>
      </c>
      <c r="O220" s="22">
        <f>SUM(O7:O218)</f>
        <v>-2.8421709430404007E-13</v>
      </c>
      <c r="Q220" s="22">
        <v>24649.713254720016</v>
      </c>
      <c r="R220" s="22">
        <v>142335.73361685677</v>
      </c>
      <c r="S220" s="22">
        <v>460164.337263999</v>
      </c>
      <c r="T220" s="22">
        <v>335934.1452413174</v>
      </c>
      <c r="U220" s="22">
        <v>98707.9225465558</v>
      </c>
      <c r="V220" s="22">
        <v>121067.1757200851</v>
      </c>
      <c r="W220" s="22">
        <v>186072.61421483342</v>
      </c>
      <c r="X220" s="22">
        <v>596719.3859140406</v>
      </c>
      <c r="Y220" s="22">
        <v>447730.41110896313</v>
      </c>
      <c r="Z220" s="22">
        <v>472925.472002062</v>
      </c>
      <c r="AA220" s="22">
        <v>498993.0891165668</v>
      </c>
      <c r="AC220" s="22">
        <v>-1930.5638158261338</v>
      </c>
      <c r="AD220" s="22">
        <v>82935.83265048549</v>
      </c>
      <c r="AE220" s="22">
        <v>-4074.7457113686532</v>
      </c>
      <c r="AF220" s="22">
        <v>48478.129771704254</v>
      </c>
      <c r="AG220" s="22">
        <v>28647.309519356393</v>
      </c>
      <c r="AH220" s="22">
        <v>36260.26757741952</v>
      </c>
      <c r="AI220" s="22">
        <v>47731.96592627178</v>
      </c>
      <c r="AJ220" s="22">
        <v>376897.49708231335</v>
      </c>
      <c r="AK220" s="22">
        <v>250910.09980537914</v>
      </c>
      <c r="AL220" s="22">
        <v>187636.46450061322</v>
      </c>
      <c r="AM220" s="22">
        <v>66425.74269365145</v>
      </c>
      <c r="AO220" s="22">
        <v>-1930.5638158261338</v>
      </c>
      <c r="AP220" s="22">
        <v>71324.81607941752</v>
      </c>
      <c r="AQ220" s="22">
        <v>-4074.7457113686537</v>
      </c>
      <c r="AR220" s="22">
        <v>25208.627481286207</v>
      </c>
      <c r="AS220" s="22">
        <v>28647.30951935639</v>
      </c>
      <c r="AT220" s="22">
        <v>0</v>
      </c>
      <c r="AU220" s="22">
        <v>0</v>
      </c>
      <c r="AV220" s="22">
        <v>0</v>
      </c>
      <c r="AW220" s="22">
        <v>100364.0399221517</v>
      </c>
      <c r="AX220" s="22">
        <v>120087.33728039247</v>
      </c>
      <c r="AY220" s="22">
        <v>66425.74269365142</v>
      </c>
      <c r="BA220" s="22">
        <v>0</v>
      </c>
      <c r="BB220" s="22">
        <v>11611.016571067968</v>
      </c>
      <c r="BC220" s="22">
        <v>0</v>
      </c>
      <c r="BD220" s="22">
        <v>23269.502290418066</v>
      </c>
      <c r="BE220" s="22">
        <v>0</v>
      </c>
      <c r="BF220" s="22">
        <v>0</v>
      </c>
      <c r="BG220" s="22">
        <v>0</v>
      </c>
      <c r="BH220" s="22">
        <v>0</v>
      </c>
      <c r="BI220" s="22">
        <v>150546.0598832274</v>
      </c>
      <c r="BJ220" s="22">
        <v>67549.12722022078</v>
      </c>
      <c r="BK220" s="22">
        <v>0</v>
      </c>
      <c r="BM220" s="22">
        <v>0</v>
      </c>
      <c r="BN220" s="22">
        <v>0</v>
      </c>
      <c r="BO220" s="22">
        <v>0</v>
      </c>
      <c r="BP220" s="22">
        <v>0</v>
      </c>
      <c r="BQ220" s="22">
        <v>0</v>
      </c>
      <c r="BR220" s="22">
        <v>36260.26757741955</v>
      </c>
      <c r="BS220" s="22">
        <v>47731.96592627178</v>
      </c>
      <c r="BT220" s="22">
        <v>376897.4970823132</v>
      </c>
      <c r="BU220" s="22">
        <v>0</v>
      </c>
      <c r="BV220" s="22">
        <v>0</v>
      </c>
      <c r="BW220" s="22">
        <v>0</v>
      </c>
      <c r="BY220" s="22">
        <v>0</v>
      </c>
      <c r="BZ220" s="22">
        <v>0</v>
      </c>
      <c r="CA220" s="22">
        <v>0</v>
      </c>
      <c r="CB220" s="22">
        <v>0</v>
      </c>
      <c r="CC220" s="22">
        <v>-6.994405055138486E-15</v>
      </c>
      <c r="CD220" s="22">
        <v>3.552713678800501E-15</v>
      </c>
      <c r="CE220" s="22">
        <v>1.5543122344752192E-15</v>
      </c>
      <c r="CF220" s="22">
        <v>0</v>
      </c>
      <c r="CG220" s="22">
        <v>7.460698725481052E-14</v>
      </c>
      <c r="CH220" s="22">
        <v>-6.394884621840902E-14</v>
      </c>
      <c r="CI220" s="22">
        <v>0</v>
      </c>
    </row>
    <row r="221" spans="17:77" ht="12">
      <c r="Q221" s="22">
        <v>3385300</v>
      </c>
      <c r="AC221" s="22">
        <v>1119918</v>
      </c>
      <c r="AO221" s="22">
        <v>406052.56344906095</v>
      </c>
      <c r="BA221" s="22">
        <v>252975.70596493423</v>
      </c>
      <c r="BM221" s="22">
        <v>460889.7305860045</v>
      </c>
      <c r="BY221" s="22">
        <v>8.770761894538737E-15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&amp;CDraft Preferred Scenario of the Sustainable Communities Strategy (Jobs-Housing Connection Strategy),  adopted and released by ABAG Executive Board and MTC on May 17,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Z271"/>
  <sheetViews>
    <sheetView zoomScalePageLayoutView="0" workbookViewId="0" topLeftCell="C1">
      <selection activeCell="C28" sqref="C28"/>
    </sheetView>
  </sheetViews>
  <sheetFormatPr defaultColWidth="9.140625" defaultRowHeight="12.75"/>
  <cols>
    <col min="1" max="2" width="0" style="0" hidden="1" customWidth="1"/>
    <col min="3" max="3" width="12.421875" style="0" customWidth="1"/>
    <col min="4" max="4" width="49.8515625" style="0" customWidth="1"/>
    <col min="5" max="5" width="6.28125" style="0" hidden="1" customWidth="1"/>
    <col min="6" max="6" width="9.140625" style="0" hidden="1" customWidth="1"/>
    <col min="7" max="8" width="7.00390625" style="0" hidden="1" customWidth="1"/>
    <col min="9" max="9" width="22.8515625" style="0" customWidth="1"/>
    <col min="10" max="10" width="3.140625" style="0" customWidth="1"/>
    <col min="11" max="13" width="11.28125" style="0" customWidth="1"/>
    <col min="14" max="14" width="2.140625" style="0" customWidth="1"/>
    <col min="15" max="18" width="8.8515625" style="0" customWidth="1"/>
    <col min="19" max="19" width="7.8515625" style="0" customWidth="1"/>
  </cols>
  <sheetData>
    <row r="1" spans="2:18" ht="12.75">
      <c r="B1" s="28"/>
      <c r="C1" s="26" t="s">
        <v>610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1:68" ht="12.75">
      <c r="K4" s="26" t="s">
        <v>0</v>
      </c>
      <c r="O4" s="26" t="s">
        <v>121</v>
      </c>
      <c r="T4" t="s">
        <v>122</v>
      </c>
      <c r="AF4" t="s">
        <v>123</v>
      </c>
      <c r="AR4" t="s">
        <v>124</v>
      </c>
      <c r="BD4" t="s">
        <v>125</v>
      </c>
      <c r="BP4" t="s">
        <v>126</v>
      </c>
    </row>
    <row r="5" spans="1:78" ht="12.75">
      <c r="A5" s="29" t="s">
        <v>6</v>
      </c>
      <c r="B5" s="29" t="s">
        <v>127</v>
      </c>
      <c r="C5" s="29" t="s">
        <v>128</v>
      </c>
      <c r="D5" s="29" t="s">
        <v>129</v>
      </c>
      <c r="E5" s="29" t="s">
        <v>130</v>
      </c>
      <c r="F5" s="29" t="s">
        <v>131</v>
      </c>
      <c r="G5" s="29" t="s">
        <v>132</v>
      </c>
      <c r="H5" s="30" t="s">
        <v>133</v>
      </c>
      <c r="I5" s="31" t="s">
        <v>4</v>
      </c>
      <c r="J5" s="32"/>
      <c r="K5" s="33">
        <v>2010</v>
      </c>
      <c r="L5" s="30">
        <v>2040</v>
      </c>
      <c r="M5" s="30" t="s">
        <v>3</v>
      </c>
      <c r="N5" s="34"/>
      <c r="O5" s="30" t="s">
        <v>134</v>
      </c>
      <c r="P5" s="30" t="s">
        <v>135</v>
      </c>
      <c r="Q5" s="30" t="s">
        <v>136</v>
      </c>
      <c r="R5" s="30" t="s">
        <v>137</v>
      </c>
      <c r="T5" s="35" t="s">
        <v>138</v>
      </c>
      <c r="U5" s="35" t="s">
        <v>139</v>
      </c>
      <c r="V5" s="35" t="s">
        <v>140</v>
      </c>
      <c r="W5" s="35" t="s">
        <v>43</v>
      </c>
      <c r="X5" s="35" t="s">
        <v>141</v>
      </c>
      <c r="Y5" s="35" t="s">
        <v>142</v>
      </c>
      <c r="Z5" s="35" t="s">
        <v>143</v>
      </c>
      <c r="AA5" s="35" t="s">
        <v>144</v>
      </c>
      <c r="AB5" s="35" t="s">
        <v>145</v>
      </c>
      <c r="AC5" s="35" t="s">
        <v>146</v>
      </c>
      <c r="AD5" s="35" t="s">
        <v>147</v>
      </c>
      <c r="AF5" s="35" t="s">
        <v>138</v>
      </c>
      <c r="AG5" s="35" t="s">
        <v>139</v>
      </c>
      <c r="AH5" s="35" t="s">
        <v>140</v>
      </c>
      <c r="AI5" s="35" t="s">
        <v>43</v>
      </c>
      <c r="AJ5" s="35" t="s">
        <v>141</v>
      </c>
      <c r="AK5" s="35" t="s">
        <v>142</v>
      </c>
      <c r="AL5" s="35" t="s">
        <v>143</v>
      </c>
      <c r="AM5" s="35" t="s">
        <v>144</v>
      </c>
      <c r="AN5" s="35" t="s">
        <v>145</v>
      </c>
      <c r="AO5" s="35" t="s">
        <v>146</v>
      </c>
      <c r="AP5" s="35" t="s">
        <v>147</v>
      </c>
      <c r="AR5" s="35" t="s">
        <v>138</v>
      </c>
      <c r="AS5" s="35" t="s">
        <v>139</v>
      </c>
      <c r="AT5" s="35" t="s">
        <v>140</v>
      </c>
      <c r="AU5" s="35" t="s">
        <v>43</v>
      </c>
      <c r="AV5" s="35" t="s">
        <v>141</v>
      </c>
      <c r="AW5" s="35" t="s">
        <v>142</v>
      </c>
      <c r="AX5" s="35" t="s">
        <v>143</v>
      </c>
      <c r="AY5" s="35" t="s">
        <v>144</v>
      </c>
      <c r="AZ5" s="35" t="s">
        <v>145</v>
      </c>
      <c r="BA5" s="35" t="s">
        <v>146</v>
      </c>
      <c r="BB5" s="35" t="s">
        <v>147</v>
      </c>
      <c r="BD5" s="35" t="s">
        <v>138</v>
      </c>
      <c r="BE5" s="35" t="s">
        <v>139</v>
      </c>
      <c r="BF5" s="35" t="s">
        <v>140</v>
      </c>
      <c r="BG5" s="35" t="s">
        <v>43</v>
      </c>
      <c r="BH5" s="35" t="s">
        <v>141</v>
      </c>
      <c r="BI5" s="35" t="s">
        <v>142</v>
      </c>
      <c r="BJ5" s="35" t="s">
        <v>143</v>
      </c>
      <c r="BK5" s="35" t="s">
        <v>144</v>
      </c>
      <c r="BL5" s="35" t="s">
        <v>145</v>
      </c>
      <c r="BM5" s="35" t="s">
        <v>146</v>
      </c>
      <c r="BN5" s="35" t="s">
        <v>147</v>
      </c>
      <c r="BP5" s="35" t="s">
        <v>138</v>
      </c>
      <c r="BQ5" s="35" t="s">
        <v>139</v>
      </c>
      <c r="BR5" s="35" t="s">
        <v>140</v>
      </c>
      <c r="BS5" s="35" t="s">
        <v>43</v>
      </c>
      <c r="BT5" s="35" t="s">
        <v>141</v>
      </c>
      <c r="BU5" s="35" t="s">
        <v>142</v>
      </c>
      <c r="BV5" s="35" t="s">
        <v>143</v>
      </c>
      <c r="BW5" s="35" t="s">
        <v>144</v>
      </c>
      <c r="BX5" s="35" t="s">
        <v>145</v>
      </c>
      <c r="BY5" s="35" t="s">
        <v>146</v>
      </c>
      <c r="BZ5" s="35" t="s">
        <v>147</v>
      </c>
    </row>
    <row r="7" spans="1:78" ht="12">
      <c r="A7" s="36" t="s">
        <v>7</v>
      </c>
      <c r="B7" s="36">
        <v>1101</v>
      </c>
      <c r="C7" s="36" t="s">
        <v>148</v>
      </c>
      <c r="D7" s="36" t="s">
        <v>149</v>
      </c>
      <c r="E7" s="36">
        <v>101</v>
      </c>
      <c r="F7" s="36" t="s">
        <v>7</v>
      </c>
      <c r="G7" s="36">
        <v>1</v>
      </c>
      <c r="H7" s="36">
        <f>E7*10+G7</f>
        <v>1011</v>
      </c>
      <c r="I7" s="37" t="str">
        <f>IF(G7&gt;0,F7,0)</f>
        <v>Alameda</v>
      </c>
      <c r="J7" s="37"/>
      <c r="K7" s="38">
        <f>SUM(T7:AD7)</f>
        <v>1218.213449972674</v>
      </c>
      <c r="L7" s="38">
        <f aca="true" t="shared" si="0" ref="L7:L66">K7+M7</f>
        <v>8418.52035554571</v>
      </c>
      <c r="M7" s="38">
        <f aca="true" t="shared" si="1" ref="M7:M66">SUM(O7:R7)</f>
        <v>7200.306905573036</v>
      </c>
      <c r="N7" s="37"/>
      <c r="O7" s="38">
        <f>SUM(AF7:AP7)</f>
        <v>206.63388679563442</v>
      </c>
      <c r="P7" s="38">
        <f>SUM(AR7:BB7)</f>
        <v>1428.28642284255</v>
      </c>
      <c r="Q7" s="38">
        <f>SUM(BD7:BN7)</f>
        <v>321.0799416928069</v>
      </c>
      <c r="R7" s="38">
        <f>SUM(BP7:BZ7)</f>
        <v>5244.306654242045</v>
      </c>
      <c r="T7" s="22">
        <v>0</v>
      </c>
      <c r="U7" s="22">
        <v>68.20051773044489</v>
      </c>
      <c r="V7" s="22">
        <v>321.2649637017206</v>
      </c>
      <c r="W7" s="22">
        <v>21.030648864407834</v>
      </c>
      <c r="X7" s="22">
        <v>188.23967378445312</v>
      </c>
      <c r="Y7" s="22">
        <v>16.179268822927025</v>
      </c>
      <c r="Z7" s="22">
        <v>13.216167503591386</v>
      </c>
      <c r="AA7" s="22">
        <v>261.0743209048197</v>
      </c>
      <c r="AB7" s="22">
        <v>85.06129311985782</v>
      </c>
      <c r="AC7" s="22">
        <v>232.4715791445699</v>
      </c>
      <c r="AD7" s="22">
        <v>11.475016395881502</v>
      </c>
      <c r="AF7" s="22">
        <v>0</v>
      </c>
      <c r="AG7" s="22">
        <v>38.69620239610549</v>
      </c>
      <c r="AH7" s="22">
        <v>9.392913749344556</v>
      </c>
      <c r="AI7" s="22">
        <v>2.7447853938454756</v>
      </c>
      <c r="AJ7" s="22">
        <v>87.41878315944992</v>
      </c>
      <c r="AK7" s="22">
        <v>0</v>
      </c>
      <c r="AL7" s="22">
        <v>0</v>
      </c>
      <c r="AM7" s="22">
        <v>0</v>
      </c>
      <c r="AN7" s="22">
        <v>7.091828143446907</v>
      </c>
      <c r="AO7" s="22">
        <v>58.28920674306821</v>
      </c>
      <c r="AP7" s="22">
        <v>3.0001672103738706</v>
      </c>
      <c r="AR7" s="22">
        <v>0</v>
      </c>
      <c r="AS7" s="22">
        <v>65.55513803430189</v>
      </c>
      <c r="AT7" s="22">
        <v>0</v>
      </c>
      <c r="AU7" s="22">
        <v>131.37828417529792</v>
      </c>
      <c r="AV7" s="22">
        <v>0</v>
      </c>
      <c r="AW7" s="22">
        <v>0</v>
      </c>
      <c r="AX7" s="22">
        <v>0</v>
      </c>
      <c r="AY7" s="22">
        <v>0</v>
      </c>
      <c r="AZ7" s="22">
        <v>849.9744768909167</v>
      </c>
      <c r="BA7" s="22">
        <v>381.37852374203374</v>
      </c>
      <c r="BB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3.5084543628041516</v>
      </c>
      <c r="BJ7" s="22">
        <v>18.030618814716124</v>
      </c>
      <c r="BK7" s="22">
        <v>299.54086851528666</v>
      </c>
      <c r="BL7" s="22">
        <v>0</v>
      </c>
      <c r="BM7" s="22">
        <v>0</v>
      </c>
      <c r="BN7" s="22">
        <v>0</v>
      </c>
      <c r="BP7" s="22">
        <v>0</v>
      </c>
      <c r="BQ7" s="22">
        <v>275.5863373764104</v>
      </c>
      <c r="BR7" s="22">
        <v>50.49933354833572</v>
      </c>
      <c r="BS7" s="22">
        <v>258.0526504637547</v>
      </c>
      <c r="BT7" s="22">
        <v>222.52826587046582</v>
      </c>
      <c r="BU7" s="22">
        <v>45.74280516077446</v>
      </c>
      <c r="BV7" s="22">
        <v>389.7243537646728</v>
      </c>
      <c r="BW7" s="22">
        <v>1902.4334161776499</v>
      </c>
      <c r="BX7" s="22">
        <v>607.4581250925805</v>
      </c>
      <c r="BY7" s="22">
        <v>688.6962524350307</v>
      </c>
      <c r="BZ7" s="22">
        <v>803.5851143523695</v>
      </c>
    </row>
    <row r="8" spans="1:78" ht="12">
      <c r="A8" s="36" t="s">
        <v>7</v>
      </c>
      <c r="B8" s="36">
        <v>1102</v>
      </c>
      <c r="C8" s="36" t="s">
        <v>150</v>
      </c>
      <c r="D8" s="36" t="s">
        <v>151</v>
      </c>
      <c r="E8" s="36">
        <v>101</v>
      </c>
      <c r="F8" s="36" t="s">
        <v>7</v>
      </c>
      <c r="G8" s="36">
        <v>1</v>
      </c>
      <c r="H8" s="36">
        <f>E8*10+G8</f>
        <v>1011</v>
      </c>
      <c r="I8" s="37" t="str">
        <f>IF(G8&gt;0,F8,0)</f>
        <v>Alameda</v>
      </c>
      <c r="J8" s="37"/>
      <c r="K8" s="38">
        <f aca="true" t="shared" si="2" ref="K8:K66">SUM(T8:AD8)</f>
        <v>2434.2085051195336</v>
      </c>
      <c r="L8" s="38">
        <f t="shared" si="0"/>
        <v>3433.901599546497</v>
      </c>
      <c r="M8" s="38">
        <f t="shared" si="1"/>
        <v>999.6930944269634</v>
      </c>
      <c r="N8" s="37"/>
      <c r="O8" s="38">
        <f aca="true" t="shared" si="3" ref="O8:O66">SUM(AF8:AP8)</f>
        <v>469.7568060262183</v>
      </c>
      <c r="P8" s="38">
        <f aca="true" t="shared" si="4" ref="P8:P66">SUM(AR8:BB8)</f>
        <v>281.30680220052193</v>
      </c>
      <c r="Q8" s="38">
        <f aca="true" t="shared" si="5" ref="Q8:Q66">SUM(BD8:BN8)</f>
        <v>397.62948620022325</v>
      </c>
      <c r="R8" s="38">
        <f aca="true" t="shared" si="6" ref="R8:R66">SUM(BP8:BZ8)</f>
        <v>-149</v>
      </c>
      <c r="T8" s="22">
        <v>9.582640740774263</v>
      </c>
      <c r="U8" s="22">
        <v>123.47883210143706</v>
      </c>
      <c r="V8" s="22">
        <v>266.632104809746</v>
      </c>
      <c r="W8" s="22">
        <v>180.3782575678056</v>
      </c>
      <c r="X8" s="22">
        <v>152.4476231352965</v>
      </c>
      <c r="Y8" s="22">
        <v>106.3209094078062</v>
      </c>
      <c r="Z8" s="22">
        <v>44.93496951221072</v>
      </c>
      <c r="AA8" s="22">
        <v>273.040227279624</v>
      </c>
      <c r="AB8" s="22">
        <v>169.2546138609416</v>
      </c>
      <c r="AC8" s="22">
        <v>511.43747411805373</v>
      </c>
      <c r="AD8" s="22">
        <v>596.700852585838</v>
      </c>
      <c r="AF8" s="22">
        <v>-0.7942397889670595</v>
      </c>
      <c r="AG8" s="22">
        <v>70.06049275926469</v>
      </c>
      <c r="AH8" s="22">
        <v>7.795597547977277</v>
      </c>
      <c r="AI8" s="22">
        <v>23.541813185674652</v>
      </c>
      <c r="AJ8" s="22">
        <v>70.79690185448408</v>
      </c>
      <c r="AK8" s="22">
        <v>0</v>
      </c>
      <c r="AL8" s="22">
        <v>0</v>
      </c>
      <c r="AM8" s="22">
        <v>0</v>
      </c>
      <c r="AN8" s="22">
        <v>14.111290693593336</v>
      </c>
      <c r="AO8" s="22">
        <v>128.23625483475007</v>
      </c>
      <c r="AP8" s="22">
        <v>156.00869493944128</v>
      </c>
      <c r="AR8" s="22">
        <v>0</v>
      </c>
      <c r="AS8" s="22">
        <v>12.911350239920441</v>
      </c>
      <c r="AT8" s="22">
        <v>0</v>
      </c>
      <c r="AU8" s="22">
        <v>25.875485763137142</v>
      </c>
      <c r="AV8" s="22">
        <v>0</v>
      </c>
      <c r="AW8" s="22">
        <v>0</v>
      </c>
      <c r="AX8" s="22">
        <v>0</v>
      </c>
      <c r="AY8" s="22">
        <v>0</v>
      </c>
      <c r="AZ8" s="22">
        <v>167.40591958466246</v>
      </c>
      <c r="BA8" s="22">
        <v>75.11404661280184</v>
      </c>
      <c r="BB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23.055557241284433</v>
      </c>
      <c r="BJ8" s="22">
        <v>61.30410397003483</v>
      </c>
      <c r="BK8" s="22">
        <v>313.269824988904</v>
      </c>
      <c r="BL8" s="22">
        <v>0</v>
      </c>
      <c r="BM8" s="22">
        <v>0</v>
      </c>
      <c r="BN8" s="22">
        <v>0</v>
      </c>
      <c r="BP8" s="22">
        <v>0</v>
      </c>
      <c r="BQ8" s="22">
        <v>-10.659472872021363</v>
      </c>
      <c r="BR8" s="22">
        <v>-1.0111874444827769</v>
      </c>
      <c r="BS8" s="22">
        <v>-6.410047713437459</v>
      </c>
      <c r="BT8" s="22">
        <v>-9.183252191117651</v>
      </c>
      <c r="BU8" s="22">
        <v>-2.990596918896863</v>
      </c>
      <c r="BV8" s="22">
        <v>-7.951916430812991</v>
      </c>
      <c r="BW8" s="22">
        <v>-40.63505226052749</v>
      </c>
      <c r="BX8" s="22">
        <v>-23.545074365535644</v>
      </c>
      <c r="BY8" s="22">
        <v>-26.377101997640438</v>
      </c>
      <c r="BZ8" s="22">
        <v>-20.23629780552732</v>
      </c>
    </row>
    <row r="9" spans="1:78" ht="12">
      <c r="A9" s="36" t="s">
        <v>7</v>
      </c>
      <c r="B9" s="36">
        <v>1103</v>
      </c>
      <c r="C9" s="36" t="s">
        <v>152</v>
      </c>
      <c r="D9" s="36" t="s">
        <v>153</v>
      </c>
      <c r="E9" s="36">
        <v>102</v>
      </c>
      <c r="F9" s="36" t="s">
        <v>8</v>
      </c>
      <c r="G9" s="36">
        <v>1</v>
      </c>
      <c r="H9" s="36">
        <f>E9*10+G9</f>
        <v>1021</v>
      </c>
      <c r="I9" s="37" t="str">
        <f>IF(G9&gt;0,F9,0)</f>
        <v>Albany</v>
      </c>
      <c r="J9" s="37"/>
      <c r="K9" s="38">
        <f t="shared" si="2"/>
        <v>1909.2352354644443</v>
      </c>
      <c r="L9" s="38">
        <f t="shared" si="0"/>
        <v>2428.6098805513475</v>
      </c>
      <c r="M9" s="38">
        <f t="shared" si="1"/>
        <v>519.3746450869031</v>
      </c>
      <c r="N9" s="37"/>
      <c r="O9" s="38">
        <f t="shared" si="3"/>
        <v>281.3282291746226</v>
      </c>
      <c r="P9" s="38">
        <f t="shared" si="4"/>
        <v>102.64221940369477</v>
      </c>
      <c r="Q9" s="38">
        <f t="shared" si="5"/>
        <v>135.40419650858578</v>
      </c>
      <c r="R9" s="38">
        <f t="shared" si="6"/>
        <v>0</v>
      </c>
      <c r="T9" s="22">
        <v>9.873023793525</v>
      </c>
      <c r="U9" s="22">
        <v>43.07401119817572</v>
      </c>
      <c r="V9" s="22">
        <v>49.88217551006383</v>
      </c>
      <c r="W9" s="22">
        <v>368.8452262373067</v>
      </c>
      <c r="X9" s="22">
        <v>45.07147118782679</v>
      </c>
      <c r="Y9" s="22">
        <v>39.62269915818864</v>
      </c>
      <c r="Z9" s="22">
        <v>140.6200222382124</v>
      </c>
      <c r="AA9" s="22">
        <v>252.3718435413257</v>
      </c>
      <c r="AB9" s="22">
        <v>325.4896420402723</v>
      </c>
      <c r="AC9" s="22">
        <v>543.2085899344783</v>
      </c>
      <c r="AD9" s="22">
        <v>91.17653062506876</v>
      </c>
      <c r="AF9" s="22">
        <v>-0.8183076613600007</v>
      </c>
      <c r="AG9" s="22">
        <v>24.43970677648768</v>
      </c>
      <c r="AH9" s="22">
        <v>1.4584191403788218</v>
      </c>
      <c r="AI9" s="22">
        <v>48.1393130612899</v>
      </c>
      <c r="AJ9" s="22">
        <v>20.93125793958659</v>
      </c>
      <c r="AK9" s="22">
        <v>0</v>
      </c>
      <c r="AL9" s="22">
        <v>0</v>
      </c>
      <c r="AM9" s="22">
        <v>0</v>
      </c>
      <c r="AN9" s="22">
        <v>27.137097487679494</v>
      </c>
      <c r="AO9" s="22">
        <v>136.20244642296936</v>
      </c>
      <c r="AP9" s="22">
        <v>23.83829600759075</v>
      </c>
      <c r="AR9" s="22">
        <v>0</v>
      </c>
      <c r="AS9" s="22">
        <v>4.711047275633217</v>
      </c>
      <c r="AT9" s="22">
        <v>0</v>
      </c>
      <c r="AU9" s="22">
        <v>9.441354656557165</v>
      </c>
      <c r="AV9" s="22">
        <v>0</v>
      </c>
      <c r="AW9" s="22">
        <v>0</v>
      </c>
      <c r="AX9" s="22">
        <v>0</v>
      </c>
      <c r="AY9" s="22">
        <v>0</v>
      </c>
      <c r="AZ9" s="22">
        <v>61.08247291950599</v>
      </c>
      <c r="BA9" s="22">
        <v>27.40734455199839</v>
      </c>
      <c r="BB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6.220643915368306</v>
      </c>
      <c r="BJ9" s="22">
        <v>63.53797458611697</v>
      </c>
      <c r="BK9" s="22">
        <v>65.64557800710051</v>
      </c>
      <c r="BL9" s="22">
        <v>0</v>
      </c>
      <c r="BM9" s="22">
        <v>0</v>
      </c>
      <c r="BN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</row>
    <row r="10" spans="1:78" ht="12">
      <c r="A10" s="36" t="s">
        <v>7</v>
      </c>
      <c r="B10" s="36">
        <v>1104</v>
      </c>
      <c r="C10" s="36" t="s">
        <v>154</v>
      </c>
      <c r="D10" s="36" t="s">
        <v>155</v>
      </c>
      <c r="E10" s="36">
        <v>116</v>
      </c>
      <c r="F10" s="36" t="s">
        <v>156</v>
      </c>
      <c r="G10" s="36">
        <v>0</v>
      </c>
      <c r="H10" s="36">
        <f>E10*10+G10</f>
        <v>1160</v>
      </c>
      <c r="I10" s="37" t="s">
        <v>30</v>
      </c>
      <c r="J10" s="37"/>
      <c r="K10" s="38">
        <f t="shared" si="2"/>
        <v>2015.5405800823844</v>
      </c>
      <c r="L10" s="38">
        <f t="shared" si="0"/>
        <v>2969.9713932444556</v>
      </c>
      <c r="M10" s="38">
        <f t="shared" si="1"/>
        <v>954.4308131620713</v>
      </c>
      <c r="N10" s="37"/>
      <c r="O10" s="38">
        <f t="shared" si="3"/>
        <v>298.51492980215517</v>
      </c>
      <c r="P10" s="38">
        <f t="shared" si="4"/>
        <v>250.714768832746</v>
      </c>
      <c r="Q10" s="38">
        <f t="shared" si="5"/>
        <v>405.20111452717015</v>
      </c>
      <c r="R10" s="38">
        <f t="shared" si="6"/>
        <v>0</v>
      </c>
      <c r="T10" s="22">
        <v>8.130725477020588</v>
      </c>
      <c r="U10" s="22">
        <v>86.14802239635144</v>
      </c>
      <c r="V10" s="22">
        <v>25.53492317777077</v>
      </c>
      <c r="W10" s="22">
        <v>469.9541150084982</v>
      </c>
      <c r="X10" s="22">
        <v>60.97904925411861</v>
      </c>
      <c r="Y10" s="22">
        <v>20.47172789839746</v>
      </c>
      <c r="Z10" s="22">
        <v>260.09417647067846</v>
      </c>
      <c r="AA10" s="22">
        <v>283.9183239839915</v>
      </c>
      <c r="AB10" s="22">
        <v>244.76821081428477</v>
      </c>
      <c r="AC10" s="22">
        <v>536.2344425601412</v>
      </c>
      <c r="AD10" s="22">
        <v>19.30686304113112</v>
      </c>
      <c r="AF10" s="22">
        <v>-0.6739004270023535</v>
      </c>
      <c r="AG10" s="22">
        <v>48.87941355297536</v>
      </c>
      <c r="AH10" s="22">
        <v>0.7465717028129684</v>
      </c>
      <c r="AI10" s="22">
        <v>61.33539668554698</v>
      </c>
      <c r="AJ10" s="22">
        <v>28.31876074179363</v>
      </c>
      <c r="AK10" s="22">
        <v>0</v>
      </c>
      <c r="AL10" s="22">
        <v>0</v>
      </c>
      <c r="AM10" s="22">
        <v>0</v>
      </c>
      <c r="AN10" s="22">
        <v>20.40709731073498</v>
      </c>
      <c r="AO10" s="22">
        <v>134.45377022067737</v>
      </c>
      <c r="AP10" s="22">
        <v>5.047820014616292</v>
      </c>
      <c r="AR10" s="22">
        <v>0</v>
      </c>
      <c r="AS10" s="22">
        <v>11.507244636099552</v>
      </c>
      <c r="AT10" s="22">
        <v>0</v>
      </c>
      <c r="AU10" s="22">
        <v>23.0615341712057</v>
      </c>
      <c r="AV10" s="22">
        <v>0</v>
      </c>
      <c r="AW10" s="22">
        <v>0</v>
      </c>
      <c r="AX10" s="22">
        <v>0</v>
      </c>
      <c r="AY10" s="22">
        <v>0</v>
      </c>
      <c r="AZ10" s="22">
        <v>149.2005742540983</v>
      </c>
      <c r="BA10" s="22">
        <v>66.94541577134243</v>
      </c>
      <c r="BB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4.342956054204916</v>
      </c>
      <c r="BJ10" s="22">
        <v>139.96345102963858</v>
      </c>
      <c r="BK10" s="22">
        <v>260.8947074433267</v>
      </c>
      <c r="BL10" s="22">
        <v>0</v>
      </c>
      <c r="BM10" s="22">
        <v>0</v>
      </c>
      <c r="BN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</row>
    <row r="11" spans="1:78" ht="12">
      <c r="A11" s="36" t="s">
        <v>7</v>
      </c>
      <c r="B11" s="36">
        <v>1105</v>
      </c>
      <c r="C11" s="36" t="s">
        <v>157</v>
      </c>
      <c r="D11" s="36" t="s">
        <v>158</v>
      </c>
      <c r="E11" s="36">
        <v>115</v>
      </c>
      <c r="F11" s="36" t="s">
        <v>159</v>
      </c>
      <c r="G11" s="36">
        <v>0</v>
      </c>
      <c r="H11" s="36">
        <f aca="true" t="shared" si="7" ref="H11:H73">E11*10+G11</f>
        <v>1150</v>
      </c>
      <c r="I11" s="37" t="s">
        <v>30</v>
      </c>
      <c r="J11" s="37"/>
      <c r="K11" s="38">
        <f t="shared" si="2"/>
        <v>2078.152876769135</v>
      </c>
      <c r="L11" s="38">
        <f t="shared" si="0"/>
        <v>3189.39335563226</v>
      </c>
      <c r="M11" s="38">
        <f t="shared" si="1"/>
        <v>1111.2404788631247</v>
      </c>
      <c r="N11" s="37"/>
      <c r="O11" s="38">
        <f t="shared" si="3"/>
        <v>345.199629706048</v>
      </c>
      <c r="P11" s="38">
        <f t="shared" si="4"/>
        <v>581.7716746262673</v>
      </c>
      <c r="Q11" s="38">
        <f t="shared" si="5"/>
        <v>184.26917453080944</v>
      </c>
      <c r="R11" s="38">
        <f t="shared" si="6"/>
        <v>0</v>
      </c>
      <c r="T11" s="22">
        <v>3.774979685759559</v>
      </c>
      <c r="U11" s="22">
        <v>67.48261754380862</v>
      </c>
      <c r="V11" s="22">
        <v>84.32463002891743</v>
      </c>
      <c r="W11" s="22">
        <v>311.41537741526986</v>
      </c>
      <c r="X11" s="22">
        <v>41.09457667125384</v>
      </c>
      <c r="Y11" s="22">
        <v>6.273594033379867</v>
      </c>
      <c r="Z11" s="22">
        <v>170.22423744625715</v>
      </c>
      <c r="AA11" s="22">
        <v>163.17145056551226</v>
      </c>
      <c r="AB11" s="22">
        <v>405.34310088748583</v>
      </c>
      <c r="AC11" s="22">
        <v>417.6739371964106</v>
      </c>
      <c r="AD11" s="22">
        <v>407.37437529508</v>
      </c>
      <c r="AF11" s="22">
        <v>-0.31288234110823554</v>
      </c>
      <c r="AG11" s="22">
        <v>38.2888739498307</v>
      </c>
      <c r="AH11" s="22">
        <v>2.4654228325451513</v>
      </c>
      <c r="AI11" s="22">
        <v>40.643937562711855</v>
      </c>
      <c r="AJ11" s="22">
        <v>19.084382239034834</v>
      </c>
      <c r="AK11" s="22">
        <v>0</v>
      </c>
      <c r="AL11" s="22">
        <v>0</v>
      </c>
      <c r="AM11" s="22">
        <v>0</v>
      </c>
      <c r="AN11" s="22">
        <v>33.79473207132353</v>
      </c>
      <c r="AO11" s="22">
        <v>104.72627478171256</v>
      </c>
      <c r="AP11" s="22">
        <v>106.50888860999754</v>
      </c>
      <c r="AR11" s="22">
        <v>0</v>
      </c>
      <c r="AS11" s="22">
        <v>26.702012862847294</v>
      </c>
      <c r="AT11" s="22">
        <v>0</v>
      </c>
      <c r="AU11" s="22">
        <v>53.51319117217034</v>
      </c>
      <c r="AV11" s="22">
        <v>0</v>
      </c>
      <c r="AW11" s="22">
        <v>0</v>
      </c>
      <c r="AX11" s="22">
        <v>0</v>
      </c>
      <c r="AY11" s="22">
        <v>0</v>
      </c>
      <c r="AZ11" s="22">
        <v>346.2128232139089</v>
      </c>
      <c r="BA11" s="22">
        <v>155.34364737734083</v>
      </c>
      <c r="BB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1.0512149030510267</v>
      </c>
      <c r="BJ11" s="22">
        <v>73.58078568415289</v>
      </c>
      <c r="BK11" s="22">
        <v>109.63717394360552</v>
      </c>
      <c r="BL11" s="22">
        <v>0</v>
      </c>
      <c r="BM11" s="22">
        <v>0</v>
      </c>
      <c r="BN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</row>
    <row r="12" spans="1:78" ht="12">
      <c r="A12" s="36" t="s">
        <v>7</v>
      </c>
      <c r="B12" s="36">
        <v>1105</v>
      </c>
      <c r="C12" s="36" t="s">
        <v>157</v>
      </c>
      <c r="D12" s="36" t="s">
        <v>158</v>
      </c>
      <c r="E12" s="36">
        <v>117</v>
      </c>
      <c r="F12" s="36" t="s">
        <v>160</v>
      </c>
      <c r="G12" s="36">
        <v>0</v>
      </c>
      <c r="H12" s="36">
        <f t="shared" si="7"/>
        <v>1170</v>
      </c>
      <c r="I12" s="37" t="s">
        <v>30</v>
      </c>
      <c r="J12" s="37"/>
      <c r="K12" s="38">
        <f t="shared" si="2"/>
        <v>654.4989643187212</v>
      </c>
      <c r="L12" s="38">
        <f t="shared" si="0"/>
        <v>1047.806506340292</v>
      </c>
      <c r="M12" s="38">
        <f t="shared" si="1"/>
        <v>393.30754202157084</v>
      </c>
      <c r="N12" s="37"/>
      <c r="O12" s="38">
        <f t="shared" si="3"/>
        <v>91.2132323068956</v>
      </c>
      <c r="P12" s="38">
        <f t="shared" si="4"/>
        <v>161.59853647589154</v>
      </c>
      <c r="Q12" s="38">
        <f t="shared" si="5"/>
        <v>140.49577323878367</v>
      </c>
      <c r="R12" s="38">
        <f t="shared" si="6"/>
        <v>0</v>
      </c>
      <c r="T12" s="22">
        <v>3.7749796857595586</v>
      </c>
      <c r="U12" s="22">
        <v>41.6382108249032</v>
      </c>
      <c r="V12" s="22">
        <v>31.473277405159322</v>
      </c>
      <c r="W12" s="22">
        <v>99.49114655085242</v>
      </c>
      <c r="X12" s="22">
        <v>7.953789033145905</v>
      </c>
      <c r="Y12" s="22">
        <v>15.18870134397231</v>
      </c>
      <c r="Z12" s="22">
        <v>99.38557962700726</v>
      </c>
      <c r="AA12" s="22">
        <v>102.25410902105436</v>
      </c>
      <c r="AB12" s="22">
        <v>78.98548646843943</v>
      </c>
      <c r="AC12" s="22">
        <v>174.35368435842742</v>
      </c>
      <c r="AD12" s="22">
        <v>0</v>
      </c>
      <c r="AF12" s="22">
        <v>-0.3128823411082356</v>
      </c>
      <c r="AG12" s="22">
        <v>23.62504988393809</v>
      </c>
      <c r="AH12" s="22">
        <v>0.9201930290485423</v>
      </c>
      <c r="AI12" s="22">
        <v>12.98494628626898</v>
      </c>
      <c r="AJ12" s="22">
        <v>3.693751401103517</v>
      </c>
      <c r="AK12" s="22">
        <v>0</v>
      </c>
      <c r="AL12" s="22">
        <v>0</v>
      </c>
      <c r="AM12" s="22">
        <v>0</v>
      </c>
      <c r="AN12" s="22">
        <v>6.585268990343558</v>
      </c>
      <c r="AO12" s="22">
        <v>43.71690505730116</v>
      </c>
      <c r="AP12" s="22">
        <v>0</v>
      </c>
      <c r="AR12" s="22">
        <v>0</v>
      </c>
      <c r="AS12" s="22">
        <v>7.417009778567394</v>
      </c>
      <c r="AT12" s="22">
        <v>0</v>
      </c>
      <c r="AU12" s="22">
        <v>14.864342409129174</v>
      </c>
      <c r="AV12" s="22">
        <v>0</v>
      </c>
      <c r="AW12" s="22">
        <v>0</v>
      </c>
      <c r="AX12" s="22">
        <v>0</v>
      </c>
      <c r="AY12" s="22">
        <v>0</v>
      </c>
      <c r="AZ12" s="22">
        <v>96.16742784271021</v>
      </c>
      <c r="BA12" s="22">
        <v>43.149756445484755</v>
      </c>
      <c r="BB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2.776382567975363</v>
      </c>
      <c r="BJ12" s="22">
        <v>51.148171144506605</v>
      </c>
      <c r="BK12" s="22">
        <v>86.57121952630172</v>
      </c>
      <c r="BL12" s="22">
        <v>0</v>
      </c>
      <c r="BM12" s="22">
        <v>0</v>
      </c>
      <c r="BN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</row>
    <row r="13" spans="1:78" ht="12">
      <c r="A13" s="36" t="s">
        <v>7</v>
      </c>
      <c r="B13" s="36">
        <v>1106</v>
      </c>
      <c r="C13" s="36" t="s">
        <v>161</v>
      </c>
      <c r="D13" s="36" t="s">
        <v>162</v>
      </c>
      <c r="E13" s="36">
        <v>115</v>
      </c>
      <c r="F13" s="36" t="s">
        <v>159</v>
      </c>
      <c r="G13" s="36">
        <v>0</v>
      </c>
      <c r="H13" s="36">
        <f t="shared" si="7"/>
        <v>1150</v>
      </c>
      <c r="I13" s="37" t="s">
        <v>30</v>
      </c>
      <c r="J13" s="37"/>
      <c r="K13" s="38">
        <f t="shared" si="2"/>
        <v>330.48807290273</v>
      </c>
      <c r="L13" s="38">
        <f t="shared" si="0"/>
        <v>424.2442641180745</v>
      </c>
      <c r="M13" s="38">
        <f t="shared" si="1"/>
        <v>93.75619121534451</v>
      </c>
      <c r="N13" s="37"/>
      <c r="O13" s="38">
        <f t="shared" si="3"/>
        <v>44.86797017521437</v>
      </c>
      <c r="P13" s="38">
        <f t="shared" si="4"/>
        <v>21.952294479616903</v>
      </c>
      <c r="Q13" s="38">
        <f t="shared" si="5"/>
        <v>26.935926560513234</v>
      </c>
      <c r="R13" s="38">
        <f t="shared" si="6"/>
        <v>0</v>
      </c>
      <c r="T13" s="22">
        <v>0</v>
      </c>
      <c r="U13" s="22">
        <v>8.614802239635145</v>
      </c>
      <c r="V13" s="22">
        <v>21.378075218598784</v>
      </c>
      <c r="W13" s="22">
        <v>94.63791988983523</v>
      </c>
      <c r="X13" s="22">
        <v>7.953789033145906</v>
      </c>
      <c r="Y13" s="22">
        <v>0.9905674789547161</v>
      </c>
      <c r="Z13" s="22">
        <v>1.0572934002873111</v>
      </c>
      <c r="AA13" s="22">
        <v>39.161148135722954</v>
      </c>
      <c r="AB13" s="22">
        <v>95.47696166514653</v>
      </c>
      <c r="AC13" s="22">
        <v>61.21751584140339</v>
      </c>
      <c r="AD13" s="22">
        <v>0</v>
      </c>
      <c r="AF13" s="22">
        <v>0</v>
      </c>
      <c r="AG13" s="22">
        <v>4.887941355297537</v>
      </c>
      <c r="AH13" s="22">
        <v>0.6250367744480666</v>
      </c>
      <c r="AI13" s="22">
        <v>12.351534272304638</v>
      </c>
      <c r="AJ13" s="22">
        <v>3.6937514011035173</v>
      </c>
      <c r="AK13" s="22">
        <v>0</v>
      </c>
      <c r="AL13" s="22">
        <v>0</v>
      </c>
      <c r="AM13" s="22">
        <v>0</v>
      </c>
      <c r="AN13" s="22">
        <v>7.960215263052651</v>
      </c>
      <c r="AO13" s="22">
        <v>15.349491109007959</v>
      </c>
      <c r="AP13" s="22">
        <v>0</v>
      </c>
      <c r="AR13" s="22">
        <v>0</v>
      </c>
      <c r="AS13" s="22">
        <v>1.0075609988064487</v>
      </c>
      <c r="AT13" s="22">
        <v>0</v>
      </c>
      <c r="AU13" s="22">
        <v>2.0192411944259323</v>
      </c>
      <c r="AV13" s="22">
        <v>0</v>
      </c>
      <c r="AW13" s="22">
        <v>0</v>
      </c>
      <c r="AX13" s="22">
        <v>0</v>
      </c>
      <c r="AY13" s="22">
        <v>0</v>
      </c>
      <c r="AZ13" s="22">
        <v>13.063829298141156</v>
      </c>
      <c r="BA13" s="22">
        <v>5.861662988243366</v>
      </c>
      <c r="BB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0.1659813004817411</v>
      </c>
      <c r="BJ13" s="22">
        <v>0.45702351356616683</v>
      </c>
      <c r="BK13" s="22">
        <v>26.312921746465328</v>
      </c>
      <c r="BL13" s="22">
        <v>0</v>
      </c>
      <c r="BM13" s="22">
        <v>0</v>
      </c>
      <c r="BN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</row>
    <row r="14" spans="1:78" ht="12">
      <c r="A14" s="36" t="s">
        <v>7</v>
      </c>
      <c r="B14" s="36">
        <v>1106</v>
      </c>
      <c r="C14" s="36" t="s">
        <v>161</v>
      </c>
      <c r="D14" s="36" t="s">
        <v>162</v>
      </c>
      <c r="E14" s="36">
        <v>118</v>
      </c>
      <c r="F14" s="36" t="s">
        <v>163</v>
      </c>
      <c r="G14" s="36">
        <v>0</v>
      </c>
      <c r="H14" s="36">
        <f t="shared" si="7"/>
        <v>1180</v>
      </c>
      <c r="I14" s="37" t="s">
        <v>30</v>
      </c>
      <c r="J14" s="37"/>
      <c r="K14" s="38">
        <f t="shared" si="2"/>
        <v>1524.7295794789175</v>
      </c>
      <c r="L14" s="38">
        <f t="shared" si="0"/>
        <v>2166.03534856104</v>
      </c>
      <c r="M14" s="38">
        <f t="shared" si="1"/>
        <v>641.3057690821223</v>
      </c>
      <c r="N14" s="37"/>
      <c r="O14" s="38">
        <f t="shared" si="3"/>
        <v>256.4817332925939</v>
      </c>
      <c r="P14" s="38">
        <f t="shared" si="4"/>
        <v>236.63396708696123</v>
      </c>
      <c r="Q14" s="38">
        <f t="shared" si="5"/>
        <v>148.19006870256715</v>
      </c>
      <c r="R14" s="38">
        <f t="shared" si="6"/>
        <v>0</v>
      </c>
      <c r="T14" s="22">
        <v>2.6134474747566174</v>
      </c>
      <c r="U14" s="22">
        <v>14.358003732725239</v>
      </c>
      <c r="V14" s="22">
        <v>21.971910641337644</v>
      </c>
      <c r="W14" s="22">
        <v>280.67827522882766</v>
      </c>
      <c r="X14" s="22">
        <v>104.72488893642104</v>
      </c>
      <c r="Y14" s="22">
        <v>7.264161512334583</v>
      </c>
      <c r="Z14" s="22">
        <v>99.91422632715089</v>
      </c>
      <c r="AA14" s="22">
        <v>135.9762088045936</v>
      </c>
      <c r="AB14" s="22">
        <v>312.47005635866145</v>
      </c>
      <c r="AC14" s="22">
        <v>544.7584004621087</v>
      </c>
      <c r="AD14" s="22">
        <v>0</v>
      </c>
      <c r="AF14" s="22">
        <v>-0.21661085153647078</v>
      </c>
      <c r="AG14" s="22">
        <v>8.146568925495894</v>
      </c>
      <c r="AH14" s="22">
        <v>0.6423989070716241</v>
      </c>
      <c r="AI14" s="22">
        <v>36.6323281409377</v>
      </c>
      <c r="AJ14" s="22">
        <v>48.634393447862955</v>
      </c>
      <c r="AK14" s="22">
        <v>0</v>
      </c>
      <c r="AL14" s="22">
        <v>0</v>
      </c>
      <c r="AM14" s="22">
        <v>0</v>
      </c>
      <c r="AN14" s="22">
        <v>26.051613588172316</v>
      </c>
      <c r="AO14" s="22">
        <v>136.59104113458986</v>
      </c>
      <c r="AP14" s="22">
        <v>0</v>
      </c>
      <c r="AR14" s="22">
        <v>0</v>
      </c>
      <c r="AS14" s="22">
        <v>10.860967469758165</v>
      </c>
      <c r="AT14" s="22">
        <v>0</v>
      </c>
      <c r="AU14" s="22">
        <v>21.766337673088692</v>
      </c>
      <c r="AV14" s="22">
        <v>0</v>
      </c>
      <c r="AW14" s="22">
        <v>0</v>
      </c>
      <c r="AX14" s="22">
        <v>0</v>
      </c>
      <c r="AY14" s="22">
        <v>0</v>
      </c>
      <c r="AZ14" s="22">
        <v>140.82107704214627</v>
      </c>
      <c r="BA14" s="22">
        <v>63.1855849019681</v>
      </c>
      <c r="BB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1.290227975744734</v>
      </c>
      <c r="BJ14" s="22">
        <v>49.01577182997139</v>
      </c>
      <c r="BK14" s="22">
        <v>97.88406889685102</v>
      </c>
      <c r="BL14" s="22">
        <v>0</v>
      </c>
      <c r="BM14" s="22">
        <v>0</v>
      </c>
      <c r="BN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</row>
    <row r="15" spans="1:78" ht="12">
      <c r="A15" s="36" t="s">
        <v>7</v>
      </c>
      <c r="B15" s="36">
        <v>1107</v>
      </c>
      <c r="C15" s="36" t="s">
        <v>164</v>
      </c>
      <c r="D15" s="36" t="s">
        <v>165</v>
      </c>
      <c r="E15" s="36">
        <v>117</v>
      </c>
      <c r="F15" s="36" t="s">
        <v>160</v>
      </c>
      <c r="G15" s="36">
        <v>0</v>
      </c>
      <c r="H15" s="36">
        <f t="shared" si="7"/>
        <v>1170</v>
      </c>
      <c r="I15" s="37" t="s">
        <v>30</v>
      </c>
      <c r="J15" s="37"/>
      <c r="K15" s="38">
        <f t="shared" si="2"/>
        <v>898.5001990263406</v>
      </c>
      <c r="L15" s="38">
        <f t="shared" si="0"/>
        <v>1327.880214459415</v>
      </c>
      <c r="M15" s="38">
        <f t="shared" si="1"/>
        <v>429.3800154330743</v>
      </c>
      <c r="N15" s="37"/>
      <c r="O15" s="38">
        <f t="shared" si="3"/>
        <v>226.2810059317173</v>
      </c>
      <c r="P15" s="38">
        <f t="shared" si="4"/>
        <v>179.22545059580315</v>
      </c>
      <c r="Q15" s="38">
        <f t="shared" si="5"/>
        <v>23.87355890555384</v>
      </c>
      <c r="R15" s="38">
        <f t="shared" si="6"/>
        <v>0</v>
      </c>
      <c r="T15" s="22">
        <v>1.161532211002941</v>
      </c>
      <c r="U15" s="22">
        <v>89.01962314289648</v>
      </c>
      <c r="V15" s="22">
        <v>29.691771136942766</v>
      </c>
      <c r="W15" s="22">
        <v>23.45726219491642</v>
      </c>
      <c r="X15" s="22">
        <v>2.6512630110486346</v>
      </c>
      <c r="Y15" s="22">
        <v>3.962269915818864</v>
      </c>
      <c r="Z15" s="22">
        <v>7.401053802011179</v>
      </c>
      <c r="AA15" s="22">
        <v>22.84400307917172</v>
      </c>
      <c r="AB15" s="22">
        <v>90.26912739250218</v>
      </c>
      <c r="AC15" s="22">
        <v>95.31334744927364</v>
      </c>
      <c r="AD15" s="22">
        <v>532.7289456907557</v>
      </c>
      <c r="AF15" s="22">
        <v>-0.09627148957176478</v>
      </c>
      <c r="AG15" s="22">
        <v>50.50872733807453</v>
      </c>
      <c r="AH15" s="22">
        <v>0.8681066311778703</v>
      </c>
      <c r="AI15" s="22">
        <v>3.0614914008276455</v>
      </c>
      <c r="AJ15" s="22">
        <v>1.2312504670345055</v>
      </c>
      <c r="AK15" s="22">
        <v>0</v>
      </c>
      <c r="AL15" s="22">
        <v>0</v>
      </c>
      <c r="AM15" s="22">
        <v>0</v>
      </c>
      <c r="AN15" s="22">
        <v>7.526021703249779</v>
      </c>
      <c r="AO15" s="22">
        <v>23.898574764657962</v>
      </c>
      <c r="AP15" s="22">
        <v>139.28310511626677</v>
      </c>
      <c r="AR15" s="22">
        <v>0</v>
      </c>
      <c r="AS15" s="22">
        <v>8.226045536220166</v>
      </c>
      <c r="AT15" s="22">
        <v>0</v>
      </c>
      <c r="AU15" s="22">
        <v>16.485721493424094</v>
      </c>
      <c r="AV15" s="22">
        <v>0</v>
      </c>
      <c r="AW15" s="22">
        <v>0</v>
      </c>
      <c r="AX15" s="22">
        <v>0</v>
      </c>
      <c r="AY15" s="22">
        <v>0</v>
      </c>
      <c r="AZ15" s="22">
        <v>106.65721957401801</v>
      </c>
      <c r="BA15" s="22">
        <v>47.856463992140874</v>
      </c>
      <c r="BB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0.7242737133848773</v>
      </c>
      <c r="BJ15" s="22">
        <v>3.8089063618249606</v>
      </c>
      <c r="BK15" s="22">
        <v>19.340378830344</v>
      </c>
      <c r="BL15" s="22">
        <v>0</v>
      </c>
      <c r="BM15" s="22">
        <v>0</v>
      </c>
      <c r="BN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</row>
    <row r="16" spans="1:78" ht="12">
      <c r="A16" s="36" t="s">
        <v>7</v>
      </c>
      <c r="B16" s="36">
        <v>1108</v>
      </c>
      <c r="C16" s="36" t="s">
        <v>166</v>
      </c>
      <c r="D16" s="36" t="s">
        <v>167</v>
      </c>
      <c r="E16" s="36">
        <v>103</v>
      </c>
      <c r="F16" s="36" t="s">
        <v>10</v>
      </c>
      <c r="G16" s="36">
        <v>1</v>
      </c>
      <c r="H16" s="36">
        <f t="shared" si="7"/>
        <v>1031</v>
      </c>
      <c r="I16" s="37" t="str">
        <f aca="true" t="shared" si="8" ref="I16:I73">IF(G16&gt;0,F16,0)</f>
        <v>Berkeley</v>
      </c>
      <c r="J16" s="37"/>
      <c r="K16" s="38">
        <f t="shared" si="2"/>
        <v>946.723825236707</v>
      </c>
      <c r="L16" s="38">
        <f t="shared" si="0"/>
        <v>1623.2642191866398</v>
      </c>
      <c r="M16" s="38">
        <f t="shared" si="1"/>
        <v>676.540393949933</v>
      </c>
      <c r="N16" s="37"/>
      <c r="O16" s="38">
        <f t="shared" si="3"/>
        <v>155.34603595981335</v>
      </c>
      <c r="P16" s="38">
        <f t="shared" si="4"/>
        <v>99.52025090916638</v>
      </c>
      <c r="Q16" s="38">
        <f t="shared" si="5"/>
        <v>121.67410708095328</v>
      </c>
      <c r="R16" s="38">
        <f t="shared" si="6"/>
        <v>300</v>
      </c>
      <c r="T16" s="22">
        <v>0</v>
      </c>
      <c r="U16" s="22">
        <v>32.30550839863179</v>
      </c>
      <c r="V16" s="22">
        <v>43.94382128267528</v>
      </c>
      <c r="W16" s="22">
        <v>262.07423969492834</v>
      </c>
      <c r="X16" s="22">
        <v>2.6512630110486346</v>
      </c>
      <c r="Y16" s="22">
        <v>15.849079663275457</v>
      </c>
      <c r="Z16" s="22">
        <v>19.559927905315256</v>
      </c>
      <c r="AA16" s="22">
        <v>129.44935078197307</v>
      </c>
      <c r="AB16" s="22">
        <v>68.5698179231507</v>
      </c>
      <c r="AC16" s="22">
        <v>258.04345285047265</v>
      </c>
      <c r="AD16" s="22">
        <v>114.27736372523579</v>
      </c>
      <c r="AF16" s="22">
        <v>0</v>
      </c>
      <c r="AG16" s="22">
        <v>18.329780082365758</v>
      </c>
      <c r="AH16" s="22">
        <v>1.2847978141432481</v>
      </c>
      <c r="AI16" s="22">
        <v>34.204248754074385</v>
      </c>
      <c r="AJ16" s="22">
        <v>1.2312504670345057</v>
      </c>
      <c r="AK16" s="22">
        <v>0</v>
      </c>
      <c r="AL16" s="22">
        <v>0</v>
      </c>
      <c r="AM16" s="22">
        <v>0</v>
      </c>
      <c r="AN16" s="22">
        <v>5.716881870737812</v>
      </c>
      <c r="AO16" s="22">
        <v>64.70101948480573</v>
      </c>
      <c r="AP16" s="22">
        <v>29.87805748665192</v>
      </c>
      <c r="AR16" s="22">
        <v>0</v>
      </c>
      <c r="AS16" s="22">
        <v>4.56775593551795</v>
      </c>
      <c r="AT16" s="22">
        <v>0</v>
      </c>
      <c r="AU16" s="22">
        <v>9.15418616044825</v>
      </c>
      <c r="AV16" s="22">
        <v>0</v>
      </c>
      <c r="AW16" s="22">
        <v>0</v>
      </c>
      <c r="AX16" s="22">
        <v>0</v>
      </c>
      <c r="AY16" s="22">
        <v>0</v>
      </c>
      <c r="AZ16" s="22">
        <v>59.22458678716738</v>
      </c>
      <c r="BA16" s="22">
        <v>26.57372202603279</v>
      </c>
      <c r="BB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3.355015419654691</v>
      </c>
      <c r="BJ16" s="22">
        <v>12.207560119538794</v>
      </c>
      <c r="BK16" s="22">
        <v>106.11153154175979</v>
      </c>
      <c r="BL16" s="22">
        <v>0</v>
      </c>
      <c r="BM16" s="22">
        <v>0</v>
      </c>
      <c r="BN16" s="22">
        <v>0</v>
      </c>
      <c r="BP16" s="22">
        <v>0</v>
      </c>
      <c r="BQ16" s="22">
        <v>15.064894437711104</v>
      </c>
      <c r="BR16" s="22">
        <v>2.201889929885285</v>
      </c>
      <c r="BS16" s="22">
        <v>14.260951410599347</v>
      </c>
      <c r="BT16" s="22">
        <v>7.577583121669296</v>
      </c>
      <c r="BU16" s="22">
        <v>2.841649563225312</v>
      </c>
      <c r="BV16" s="22">
        <v>8.72970970321696</v>
      </c>
      <c r="BW16" s="22">
        <v>73.95739382934303</v>
      </c>
      <c r="BX16" s="22">
        <v>59.3156030347149</v>
      </c>
      <c r="BY16" s="22">
        <v>45.973617399660384</v>
      </c>
      <c r="BZ16" s="22">
        <v>70.07670756997437</v>
      </c>
    </row>
    <row r="17" spans="1:78" ht="12">
      <c r="A17" s="36" t="s">
        <v>7</v>
      </c>
      <c r="B17" s="36">
        <v>1109</v>
      </c>
      <c r="C17" s="36" t="s">
        <v>168</v>
      </c>
      <c r="D17" s="36" t="s">
        <v>169</v>
      </c>
      <c r="E17" s="36">
        <v>103</v>
      </c>
      <c r="F17" s="36" t="s">
        <v>10</v>
      </c>
      <c r="G17" s="36">
        <v>1</v>
      </c>
      <c r="H17" s="36">
        <f t="shared" si="7"/>
        <v>1031</v>
      </c>
      <c r="I17" s="37" t="str">
        <f t="shared" si="8"/>
        <v>Berkeley</v>
      </c>
      <c r="J17" s="37"/>
      <c r="K17" s="38">
        <f t="shared" si="2"/>
        <v>15201.842786951209</v>
      </c>
      <c r="L17" s="38">
        <f t="shared" si="0"/>
        <v>21585.268202295447</v>
      </c>
      <c r="M17" s="38">
        <f t="shared" si="1"/>
        <v>6383.425415344238</v>
      </c>
      <c r="N17" s="37"/>
      <c r="O17" s="38">
        <f t="shared" si="3"/>
        <v>2582.4881204596204</v>
      </c>
      <c r="P17" s="38">
        <f t="shared" si="4"/>
        <v>1482.153114759606</v>
      </c>
      <c r="Q17" s="38">
        <f t="shared" si="5"/>
        <v>2868.7841801250115</v>
      </c>
      <c r="R17" s="38">
        <f t="shared" si="6"/>
        <v>-550</v>
      </c>
      <c r="T17" s="22">
        <v>11.61532211002941</v>
      </c>
      <c r="U17" s="22">
        <v>34.45920895854058</v>
      </c>
      <c r="V17" s="22">
        <v>108.07804693847167</v>
      </c>
      <c r="W17" s="22">
        <v>512.8242838474831</v>
      </c>
      <c r="X17" s="22">
        <v>96.77109990327517</v>
      </c>
      <c r="Y17" s="22">
        <v>295.1891087285054</v>
      </c>
      <c r="Z17" s="22">
        <v>261.6801165711096</v>
      </c>
      <c r="AA17" s="22">
        <v>3224.267863174524</v>
      </c>
      <c r="AB17" s="22">
        <v>1803.646603092495</v>
      </c>
      <c r="AC17" s="22">
        <v>1514.1648854949651</v>
      </c>
      <c r="AD17" s="22">
        <v>7339.146248131809</v>
      </c>
      <c r="AF17" s="22">
        <v>-0.9627148957176478</v>
      </c>
      <c r="AG17" s="22">
        <v>19.551765421190147</v>
      </c>
      <c r="AH17" s="22">
        <v>3.159908137487449</v>
      </c>
      <c r="AI17" s="22">
        <v>66.93053614223196</v>
      </c>
      <c r="AJ17" s="22">
        <v>44.94064204675945</v>
      </c>
      <c r="AK17" s="22">
        <v>0</v>
      </c>
      <c r="AL17" s="22">
        <v>0</v>
      </c>
      <c r="AM17" s="22">
        <v>0</v>
      </c>
      <c r="AN17" s="22">
        <v>150.37570287839458</v>
      </c>
      <c r="AO17" s="22">
        <v>379.65703325318424</v>
      </c>
      <c r="AP17" s="22">
        <v>1918.83524747609</v>
      </c>
      <c r="AR17" s="22">
        <v>0</v>
      </c>
      <c r="AS17" s="22">
        <v>68.0274981769167</v>
      </c>
      <c r="AT17" s="22">
        <v>0</v>
      </c>
      <c r="AU17" s="22">
        <v>136.33311217413714</v>
      </c>
      <c r="AV17" s="22">
        <v>0</v>
      </c>
      <c r="AW17" s="22">
        <v>0</v>
      </c>
      <c r="AX17" s="22">
        <v>0</v>
      </c>
      <c r="AY17" s="22">
        <v>0</v>
      </c>
      <c r="AZ17" s="22">
        <v>882.0305915131663</v>
      </c>
      <c r="BA17" s="22">
        <v>395.7619128953859</v>
      </c>
      <c r="BB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62.48716219106862</v>
      </c>
      <c r="BJ17" s="22">
        <v>163.317358355992</v>
      </c>
      <c r="BK17" s="22">
        <v>2642.9796595779508</v>
      </c>
      <c r="BL17" s="22">
        <v>0</v>
      </c>
      <c r="BM17" s="22">
        <v>0</v>
      </c>
      <c r="BN17" s="22">
        <v>0</v>
      </c>
      <c r="BP17" s="22">
        <v>0</v>
      </c>
      <c r="BQ17" s="22">
        <v>-6.870933042834041</v>
      </c>
      <c r="BR17" s="22">
        <v>-0.2506624606896142</v>
      </c>
      <c r="BS17" s="22">
        <v>-16.12406564965587</v>
      </c>
      <c r="BT17" s="22">
        <v>-3.5649555082854385</v>
      </c>
      <c r="BU17" s="22">
        <v>-4.956848476227735</v>
      </c>
      <c r="BV17" s="22">
        <v>-12.955291463438336</v>
      </c>
      <c r="BW17" s="22">
        <v>-209.6566596866898</v>
      </c>
      <c r="BX17" s="22">
        <v>-81.8965270267015</v>
      </c>
      <c r="BY17" s="22">
        <v>-61.51078216517299</v>
      </c>
      <c r="BZ17" s="22">
        <v>-152.2132745203046</v>
      </c>
    </row>
    <row r="18" spans="1:78" ht="12">
      <c r="A18" s="36" t="s">
        <v>7</v>
      </c>
      <c r="B18" s="36">
        <v>1110</v>
      </c>
      <c r="C18" s="36" t="s">
        <v>170</v>
      </c>
      <c r="D18" s="36" t="s">
        <v>171</v>
      </c>
      <c r="E18" s="36">
        <v>103</v>
      </c>
      <c r="F18" s="36" t="s">
        <v>10</v>
      </c>
      <c r="G18" s="36">
        <v>1</v>
      </c>
      <c r="H18" s="36">
        <f t="shared" si="7"/>
        <v>1031</v>
      </c>
      <c r="I18" s="37" t="str">
        <f t="shared" si="8"/>
        <v>Berkeley</v>
      </c>
      <c r="J18" s="37"/>
      <c r="K18" s="38">
        <f t="shared" si="2"/>
        <v>2135.597875468313</v>
      </c>
      <c r="L18" s="38">
        <f t="shared" si="0"/>
        <v>2971.840734854703</v>
      </c>
      <c r="M18" s="38">
        <f t="shared" si="1"/>
        <v>836.24285938639</v>
      </c>
      <c r="N18" s="37"/>
      <c r="O18" s="38">
        <f t="shared" si="3"/>
        <v>366.2609773673624</v>
      </c>
      <c r="P18" s="38">
        <f t="shared" si="4"/>
        <v>286.66755065267245</v>
      </c>
      <c r="Q18" s="38">
        <f t="shared" si="5"/>
        <v>183.31433136635516</v>
      </c>
      <c r="R18" s="38">
        <f t="shared" si="6"/>
        <v>0</v>
      </c>
      <c r="T18" s="22">
        <v>0.5807661055014706</v>
      </c>
      <c r="U18" s="22">
        <v>155.06644031343262</v>
      </c>
      <c r="V18" s="22">
        <v>309.98209066968235</v>
      </c>
      <c r="W18" s="22">
        <v>379.36055066951053</v>
      </c>
      <c r="X18" s="22">
        <v>149.79636012424785</v>
      </c>
      <c r="Y18" s="22">
        <v>28.72645688968676</v>
      </c>
      <c r="Z18" s="22">
        <v>25.37504160689547</v>
      </c>
      <c r="AA18" s="22">
        <v>196.8935503490516</v>
      </c>
      <c r="AB18" s="22">
        <v>435.72213414457775</v>
      </c>
      <c r="AC18" s="22">
        <v>454.0944845957265</v>
      </c>
      <c r="AD18" s="22">
        <v>0</v>
      </c>
      <c r="AF18" s="22">
        <v>-0.048135744785882395</v>
      </c>
      <c r="AG18" s="22">
        <v>87.98294439535566</v>
      </c>
      <c r="AH18" s="22">
        <v>9.063033229496964</v>
      </c>
      <c r="AI18" s="22">
        <v>49.511705758212614</v>
      </c>
      <c r="AJ18" s="22">
        <v>69.56565138744955</v>
      </c>
      <c r="AK18" s="22">
        <v>0</v>
      </c>
      <c r="AL18" s="22">
        <v>0</v>
      </c>
      <c r="AM18" s="22">
        <v>0</v>
      </c>
      <c r="AN18" s="22">
        <v>36.32752783684027</v>
      </c>
      <c r="AO18" s="22">
        <v>113.85825050479323</v>
      </c>
      <c r="AP18" s="22">
        <v>0</v>
      </c>
      <c r="AR18" s="22">
        <v>0</v>
      </c>
      <c r="AS18" s="22">
        <v>13.157396550469626</v>
      </c>
      <c r="AT18" s="22">
        <v>0</v>
      </c>
      <c r="AU18" s="22">
        <v>26.36858429174828</v>
      </c>
      <c r="AV18" s="22">
        <v>0</v>
      </c>
      <c r="AW18" s="22">
        <v>0</v>
      </c>
      <c r="AX18" s="22">
        <v>0</v>
      </c>
      <c r="AY18" s="22">
        <v>0</v>
      </c>
      <c r="AZ18" s="22">
        <v>170.5961055925167</v>
      </c>
      <c r="BA18" s="22">
        <v>76.54546421793786</v>
      </c>
      <c r="BB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6.080965448124125</v>
      </c>
      <c r="BJ18" s="22">
        <v>15.83683474967195</v>
      </c>
      <c r="BK18" s="22">
        <v>161.39653116855908</v>
      </c>
      <c r="BL18" s="22">
        <v>0</v>
      </c>
      <c r="BM18" s="22">
        <v>0</v>
      </c>
      <c r="BN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</row>
    <row r="19" spans="1:78" ht="12">
      <c r="A19" s="36" t="s">
        <v>7</v>
      </c>
      <c r="B19" s="36">
        <v>1111</v>
      </c>
      <c r="C19" s="36" t="s">
        <v>172</v>
      </c>
      <c r="D19" s="36" t="s">
        <v>171</v>
      </c>
      <c r="E19" s="36">
        <v>103</v>
      </c>
      <c r="F19" s="36" t="s">
        <v>10</v>
      </c>
      <c r="G19" s="36">
        <v>1</v>
      </c>
      <c r="H19" s="36">
        <f t="shared" si="7"/>
        <v>1031</v>
      </c>
      <c r="I19" s="37" t="str">
        <f t="shared" si="8"/>
        <v>Berkeley</v>
      </c>
      <c r="J19" s="37"/>
      <c r="K19" s="38">
        <f t="shared" si="2"/>
        <v>258.23720928660936</v>
      </c>
      <c r="L19" s="38">
        <f t="shared" si="0"/>
        <v>363.356764256249</v>
      </c>
      <c r="M19" s="38">
        <f t="shared" si="1"/>
        <v>105.11955496963965</v>
      </c>
      <c r="N19" s="37"/>
      <c r="O19" s="38">
        <f t="shared" si="3"/>
        <v>46.1913252385271</v>
      </c>
      <c r="P19" s="38">
        <f t="shared" si="4"/>
        <v>38.2673850434926</v>
      </c>
      <c r="Q19" s="38">
        <f t="shared" si="5"/>
        <v>20.660844687619957</v>
      </c>
      <c r="R19" s="38">
        <f t="shared" si="6"/>
        <v>0</v>
      </c>
      <c r="T19" s="22">
        <v>6.09804410776544</v>
      </c>
      <c r="U19" s="22">
        <v>0</v>
      </c>
      <c r="V19" s="22">
        <v>7.126025072866263</v>
      </c>
      <c r="W19" s="22">
        <v>65.51855992373208</v>
      </c>
      <c r="X19" s="22">
        <v>2.6512630110486346</v>
      </c>
      <c r="Y19" s="22">
        <v>0</v>
      </c>
      <c r="Z19" s="22">
        <v>21.67451470588988</v>
      </c>
      <c r="AA19" s="22">
        <v>8.702477363493989</v>
      </c>
      <c r="AB19" s="22">
        <v>1.7359447575481186</v>
      </c>
      <c r="AC19" s="22">
        <v>119.3354106275459</v>
      </c>
      <c r="AD19" s="22">
        <v>25.394969716719068</v>
      </c>
      <c r="AF19" s="22">
        <v>-0.5054253202517651</v>
      </c>
      <c r="AG19" s="22">
        <v>0</v>
      </c>
      <c r="AH19" s="22">
        <v>0.20834559148268889</v>
      </c>
      <c r="AI19" s="22">
        <v>8.551062188518594</v>
      </c>
      <c r="AJ19" s="22">
        <v>1.2312504670345057</v>
      </c>
      <c r="AK19" s="22">
        <v>0</v>
      </c>
      <c r="AL19" s="22">
        <v>0</v>
      </c>
      <c r="AM19" s="22">
        <v>0</v>
      </c>
      <c r="AN19" s="22">
        <v>0.14473118660095727</v>
      </c>
      <c r="AO19" s="22">
        <v>29.92179279477502</v>
      </c>
      <c r="AP19" s="22">
        <v>6.639568330367094</v>
      </c>
      <c r="AR19" s="22">
        <v>0</v>
      </c>
      <c r="AS19" s="22">
        <v>1.7563870023670174</v>
      </c>
      <c r="AT19" s="22">
        <v>0</v>
      </c>
      <c r="AU19" s="22">
        <v>3.5199546158843042</v>
      </c>
      <c r="AV19" s="22">
        <v>0</v>
      </c>
      <c r="AW19" s="22">
        <v>0</v>
      </c>
      <c r="AX19" s="22">
        <v>0</v>
      </c>
      <c r="AY19" s="22">
        <v>0</v>
      </c>
      <c r="AZ19" s="22">
        <v>22.772953704616647</v>
      </c>
      <c r="BA19" s="22">
        <v>10.218089720624631</v>
      </c>
      <c r="BB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13.527296348678123</v>
      </c>
      <c r="BK19" s="22">
        <v>7.133548338941836</v>
      </c>
      <c r="BL19" s="22">
        <v>0</v>
      </c>
      <c r="BM19" s="22">
        <v>0</v>
      </c>
      <c r="BN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</row>
    <row r="20" spans="1:78" ht="12">
      <c r="A20" s="36" t="s">
        <v>7</v>
      </c>
      <c r="B20" s="36">
        <v>1112</v>
      </c>
      <c r="C20" s="36" t="s">
        <v>173</v>
      </c>
      <c r="D20" s="36" t="s">
        <v>174</v>
      </c>
      <c r="E20" s="36">
        <v>103</v>
      </c>
      <c r="F20" s="36" t="s">
        <v>10</v>
      </c>
      <c r="G20" s="36">
        <v>1</v>
      </c>
      <c r="H20" s="36">
        <f t="shared" si="7"/>
        <v>1031</v>
      </c>
      <c r="I20" s="37" t="str">
        <f t="shared" si="8"/>
        <v>Berkeley</v>
      </c>
      <c r="J20" s="37"/>
      <c r="K20" s="38">
        <f t="shared" si="2"/>
        <v>1144.9596396890595</v>
      </c>
      <c r="L20" s="38">
        <f t="shared" si="0"/>
        <v>1442.4703497418884</v>
      </c>
      <c r="M20" s="38">
        <f t="shared" si="1"/>
        <v>297.510710052829</v>
      </c>
      <c r="N20" s="37"/>
      <c r="O20" s="38">
        <f t="shared" si="3"/>
        <v>217.55912962201236</v>
      </c>
      <c r="P20" s="38">
        <f t="shared" si="4"/>
        <v>45.10257603071133</v>
      </c>
      <c r="Q20" s="38">
        <f t="shared" si="5"/>
        <v>34.84900440010529</v>
      </c>
      <c r="R20" s="38">
        <f t="shared" si="6"/>
        <v>0</v>
      </c>
      <c r="T20" s="22">
        <v>0</v>
      </c>
      <c r="U20" s="22">
        <v>0</v>
      </c>
      <c r="V20" s="22">
        <v>16.03355641394909</v>
      </c>
      <c r="W20" s="22">
        <v>209.49761753390877</v>
      </c>
      <c r="X20" s="22">
        <v>2.6512630110486346</v>
      </c>
      <c r="Y20" s="22">
        <v>9.905674789547161</v>
      </c>
      <c r="Z20" s="22">
        <v>15.33075430416601</v>
      </c>
      <c r="AA20" s="22">
        <v>28.28305143135547</v>
      </c>
      <c r="AB20" s="22">
        <v>204.84148139067798</v>
      </c>
      <c r="AC20" s="22">
        <v>65.86694742429479</v>
      </c>
      <c r="AD20" s="22">
        <v>592.5492933901115</v>
      </c>
      <c r="AF20" s="22">
        <v>0</v>
      </c>
      <c r="AG20" s="22">
        <v>0</v>
      </c>
      <c r="AH20" s="22">
        <v>0.46877758083605</v>
      </c>
      <c r="AI20" s="22">
        <v>27.342285269460696</v>
      </c>
      <c r="AJ20" s="22">
        <v>1.2312504670345057</v>
      </c>
      <c r="AK20" s="22">
        <v>0</v>
      </c>
      <c r="AL20" s="22">
        <v>0</v>
      </c>
      <c r="AM20" s="22">
        <v>0</v>
      </c>
      <c r="AN20" s="22">
        <v>17.078280018912956</v>
      </c>
      <c r="AO20" s="22">
        <v>16.515275243869326</v>
      </c>
      <c r="AP20" s="22">
        <v>154.92326104189883</v>
      </c>
      <c r="AR20" s="22">
        <v>0</v>
      </c>
      <c r="AS20" s="22">
        <v>2.070106912807793</v>
      </c>
      <c r="AT20" s="22">
        <v>0</v>
      </c>
      <c r="AU20" s="22">
        <v>4.148677013261774</v>
      </c>
      <c r="AV20" s="22">
        <v>0</v>
      </c>
      <c r="AW20" s="22">
        <v>0</v>
      </c>
      <c r="AX20" s="22">
        <v>0</v>
      </c>
      <c r="AY20" s="22">
        <v>0</v>
      </c>
      <c r="AZ20" s="22">
        <v>26.840581731387577</v>
      </c>
      <c r="BA20" s="22">
        <v>12.043210373254192</v>
      </c>
      <c r="BB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2.096884637284182</v>
      </c>
      <c r="BJ20" s="22">
        <v>9.568087661260135</v>
      </c>
      <c r="BK20" s="22">
        <v>23.18403210156097</v>
      </c>
      <c r="BL20" s="22">
        <v>0</v>
      </c>
      <c r="BM20" s="22">
        <v>0</v>
      </c>
      <c r="BN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</row>
    <row r="21" spans="1:78" ht="12">
      <c r="A21" s="36" t="s">
        <v>7</v>
      </c>
      <c r="B21" s="36">
        <v>1113</v>
      </c>
      <c r="C21" s="36" t="s">
        <v>175</v>
      </c>
      <c r="D21" s="36" t="s">
        <v>176</v>
      </c>
      <c r="E21" s="36">
        <v>103</v>
      </c>
      <c r="F21" s="36" t="s">
        <v>10</v>
      </c>
      <c r="G21" s="36">
        <v>1</v>
      </c>
      <c r="H21" s="36">
        <f t="shared" si="7"/>
        <v>1031</v>
      </c>
      <c r="I21" s="37" t="str">
        <f t="shared" si="8"/>
        <v>Berkeley</v>
      </c>
      <c r="J21" s="37"/>
      <c r="K21" s="38">
        <f t="shared" si="2"/>
        <v>1732.0168426825019</v>
      </c>
      <c r="L21" s="38">
        <f t="shared" si="0"/>
        <v>2555.4291517778674</v>
      </c>
      <c r="M21" s="38">
        <f t="shared" si="1"/>
        <v>823.4123090953655</v>
      </c>
      <c r="N21" s="37"/>
      <c r="O21" s="38">
        <f t="shared" si="3"/>
        <v>231.83049362112172</v>
      </c>
      <c r="P21" s="38">
        <f t="shared" si="4"/>
        <v>147.90830698901487</v>
      </c>
      <c r="Q21" s="38">
        <f t="shared" si="5"/>
        <v>193.6735084852289</v>
      </c>
      <c r="R21" s="38">
        <f t="shared" si="6"/>
        <v>249.99999999999997</v>
      </c>
      <c r="T21" s="22">
        <v>0</v>
      </c>
      <c r="U21" s="22">
        <v>25.844406718905432</v>
      </c>
      <c r="V21" s="22">
        <v>13.65821472299367</v>
      </c>
      <c r="W21" s="22">
        <v>277.44279078814947</v>
      </c>
      <c r="X21" s="22">
        <v>42.420208176778154</v>
      </c>
      <c r="Y21" s="22">
        <v>51.8396980652968</v>
      </c>
      <c r="Z21" s="22">
        <v>51.27872991393458</v>
      </c>
      <c r="AA21" s="22">
        <v>183.83983430381053</v>
      </c>
      <c r="AB21" s="22">
        <v>669.2067040347996</v>
      </c>
      <c r="AC21" s="22">
        <v>357.2313266188225</v>
      </c>
      <c r="AD21" s="22">
        <v>59.254929339011156</v>
      </c>
      <c r="AF21" s="22">
        <v>0</v>
      </c>
      <c r="AG21" s="22">
        <v>14.663824065892609</v>
      </c>
      <c r="AH21" s="22">
        <v>0.39932905034182037</v>
      </c>
      <c r="AI21" s="22">
        <v>36.21005346496147</v>
      </c>
      <c r="AJ21" s="22">
        <v>19.70000747255209</v>
      </c>
      <c r="AK21" s="22">
        <v>0</v>
      </c>
      <c r="AL21" s="22">
        <v>0</v>
      </c>
      <c r="AM21" s="22">
        <v>0</v>
      </c>
      <c r="AN21" s="22">
        <v>55.79387243466901</v>
      </c>
      <c r="AO21" s="22">
        <v>89.57108102851484</v>
      </c>
      <c r="AP21" s="22">
        <v>15.492326104189885</v>
      </c>
      <c r="AR21" s="22">
        <v>0</v>
      </c>
      <c r="AS21" s="22">
        <v>6.78865900145411</v>
      </c>
      <c r="AT21" s="22">
        <v>0</v>
      </c>
      <c r="AU21" s="22">
        <v>13.605071977661806</v>
      </c>
      <c r="AV21" s="22">
        <v>0</v>
      </c>
      <c r="AW21" s="22">
        <v>0</v>
      </c>
      <c r="AX21" s="22">
        <v>0</v>
      </c>
      <c r="AY21" s="22">
        <v>0</v>
      </c>
      <c r="AZ21" s="22">
        <v>88.02036051747012</v>
      </c>
      <c r="BA21" s="22">
        <v>39.49421549242884</v>
      </c>
      <c r="BB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10.973696268453883</v>
      </c>
      <c r="BJ21" s="22">
        <v>32.003603556628725</v>
      </c>
      <c r="BK21" s="22">
        <v>150.69620866014628</v>
      </c>
      <c r="BL21" s="22">
        <v>0</v>
      </c>
      <c r="BM21" s="22">
        <v>0</v>
      </c>
      <c r="BN21" s="22">
        <v>0</v>
      </c>
      <c r="BP21" s="22">
        <v>0</v>
      </c>
      <c r="BQ21" s="22">
        <v>12.554078698092587</v>
      </c>
      <c r="BR21" s="22">
        <v>1.8349082749044041</v>
      </c>
      <c r="BS21" s="22">
        <v>11.884126175499455</v>
      </c>
      <c r="BT21" s="22">
        <v>6.31465260139108</v>
      </c>
      <c r="BU21" s="22">
        <v>2.3680413026877596</v>
      </c>
      <c r="BV21" s="22">
        <v>7.274758086014133</v>
      </c>
      <c r="BW21" s="22">
        <v>61.63116152445252</v>
      </c>
      <c r="BX21" s="22">
        <v>49.42966919559574</v>
      </c>
      <c r="BY21" s="22">
        <v>38.31134783305031</v>
      </c>
      <c r="BZ21" s="22">
        <v>58.39725630831197</v>
      </c>
    </row>
    <row r="22" spans="1:78" ht="12">
      <c r="A22" s="36" t="s">
        <v>7</v>
      </c>
      <c r="B22" s="36">
        <v>1114</v>
      </c>
      <c r="C22" s="36" t="s">
        <v>177</v>
      </c>
      <c r="D22" s="36" t="s">
        <v>178</v>
      </c>
      <c r="E22" s="36">
        <v>103</v>
      </c>
      <c r="F22" s="36" t="s">
        <v>10</v>
      </c>
      <c r="G22" s="36">
        <v>1</v>
      </c>
      <c r="H22" s="36">
        <f t="shared" si="7"/>
        <v>1031</v>
      </c>
      <c r="I22" s="37" t="str">
        <f t="shared" si="8"/>
        <v>Berkeley</v>
      </c>
      <c r="J22" s="37"/>
      <c r="K22" s="38">
        <f t="shared" si="2"/>
        <v>1406.0492496172365</v>
      </c>
      <c r="L22" s="38">
        <f t="shared" si="0"/>
        <v>1983.633246811654</v>
      </c>
      <c r="M22" s="38">
        <f t="shared" si="1"/>
        <v>577.5839971944176</v>
      </c>
      <c r="N22" s="37"/>
      <c r="O22" s="38">
        <f t="shared" si="3"/>
        <v>230.14484408128772</v>
      </c>
      <c r="P22" s="38">
        <f t="shared" si="4"/>
        <v>198.44546507579304</v>
      </c>
      <c r="Q22" s="38">
        <f t="shared" si="5"/>
        <v>148.99368803733688</v>
      </c>
      <c r="R22" s="38">
        <f t="shared" si="6"/>
        <v>0</v>
      </c>
      <c r="T22" s="22">
        <v>0</v>
      </c>
      <c r="U22" s="22">
        <v>12.204303172816456</v>
      </c>
      <c r="V22" s="22">
        <v>46.91299839636955</v>
      </c>
      <c r="W22" s="22">
        <v>339.7258662712035</v>
      </c>
      <c r="X22" s="22">
        <v>19.88447258286476</v>
      </c>
      <c r="Y22" s="22">
        <v>40.943455796794936</v>
      </c>
      <c r="Z22" s="22">
        <v>53.39331671450921</v>
      </c>
      <c r="AA22" s="22">
        <v>130.53716045240984</v>
      </c>
      <c r="AB22" s="22">
        <v>140.61152536139764</v>
      </c>
      <c r="AC22" s="22">
        <v>562.5812215298594</v>
      </c>
      <c r="AD22" s="22">
        <v>59.25492933901116</v>
      </c>
      <c r="AF22" s="22">
        <v>0</v>
      </c>
      <c r="AG22" s="22">
        <v>6.924583586671511</v>
      </c>
      <c r="AH22" s="22">
        <v>1.371608477261035</v>
      </c>
      <c r="AI22" s="22">
        <v>44.338840977503835</v>
      </c>
      <c r="AJ22" s="22">
        <v>9.234378502758792</v>
      </c>
      <c r="AK22" s="22">
        <v>0</v>
      </c>
      <c r="AL22" s="22">
        <v>0</v>
      </c>
      <c r="AM22" s="22">
        <v>0</v>
      </c>
      <c r="AN22" s="22">
        <v>11.72322611467754</v>
      </c>
      <c r="AO22" s="22">
        <v>141.0598803182251</v>
      </c>
      <c r="AP22" s="22">
        <v>15.492326104189887</v>
      </c>
      <c r="AR22" s="22">
        <v>0</v>
      </c>
      <c r="AS22" s="22">
        <v>9.108201021356997</v>
      </c>
      <c r="AT22" s="22">
        <v>0</v>
      </c>
      <c r="AU22" s="22">
        <v>18.253638966993616</v>
      </c>
      <c r="AV22" s="22">
        <v>0</v>
      </c>
      <c r="AW22" s="22">
        <v>0</v>
      </c>
      <c r="AX22" s="22">
        <v>0</v>
      </c>
      <c r="AY22" s="22">
        <v>0</v>
      </c>
      <c r="AZ22" s="22">
        <v>118.09506669781311</v>
      </c>
      <c r="BA22" s="22">
        <v>52.98855838962931</v>
      </c>
      <c r="BB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8.667123167441286</v>
      </c>
      <c r="BJ22" s="22">
        <v>33.323339785768056</v>
      </c>
      <c r="BK22" s="22">
        <v>107.00322508412752</v>
      </c>
      <c r="BL22" s="22">
        <v>0</v>
      </c>
      <c r="BM22" s="22">
        <v>0</v>
      </c>
      <c r="BN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</row>
    <row r="23" spans="1:78" ht="12">
      <c r="A23" s="36" t="s">
        <v>7</v>
      </c>
      <c r="B23" s="36">
        <v>1115</v>
      </c>
      <c r="C23" s="36" t="s">
        <v>179</v>
      </c>
      <c r="D23" s="36" t="s">
        <v>180</v>
      </c>
      <c r="E23" s="36">
        <v>104</v>
      </c>
      <c r="F23" s="36" t="s">
        <v>12</v>
      </c>
      <c r="G23" s="36">
        <v>1</v>
      </c>
      <c r="H23" s="36">
        <f t="shared" si="7"/>
        <v>1041</v>
      </c>
      <c r="I23" s="37" t="str">
        <f t="shared" si="8"/>
        <v>Dublin</v>
      </c>
      <c r="J23" s="37"/>
      <c r="K23" s="38">
        <f t="shared" si="2"/>
        <v>4435.195894120262</v>
      </c>
      <c r="L23" s="38">
        <f t="shared" si="0"/>
        <v>8338.799697947798</v>
      </c>
      <c r="M23" s="38">
        <f t="shared" si="1"/>
        <v>3903.603803827536</v>
      </c>
      <c r="N23" s="37"/>
      <c r="O23" s="38">
        <f t="shared" si="3"/>
        <v>746.1793295206154</v>
      </c>
      <c r="P23" s="38">
        <f t="shared" si="4"/>
        <v>344.74609964240085</v>
      </c>
      <c r="Q23" s="38">
        <f t="shared" si="5"/>
        <v>436.56697701382393</v>
      </c>
      <c r="R23" s="38">
        <f t="shared" si="6"/>
        <v>2376.111397650696</v>
      </c>
      <c r="S23" s="22"/>
      <c r="T23" s="22">
        <v>21.19796285080367</v>
      </c>
      <c r="U23" s="22">
        <v>142.86213714061617</v>
      </c>
      <c r="V23" s="22">
        <v>211.40541049503247</v>
      </c>
      <c r="W23" s="22">
        <v>1427.6575094492239</v>
      </c>
      <c r="X23" s="22">
        <v>83.51478484803197</v>
      </c>
      <c r="Y23" s="22">
        <v>64.38688613205653</v>
      </c>
      <c r="Z23" s="22">
        <v>296.5707987805908</v>
      </c>
      <c r="AA23" s="22">
        <v>323.0794721197144</v>
      </c>
      <c r="AB23" s="22">
        <v>217.86106707228896</v>
      </c>
      <c r="AC23" s="22">
        <v>1222.8005063004375</v>
      </c>
      <c r="AD23" s="22">
        <v>423.8593589314661</v>
      </c>
      <c r="AF23" s="22">
        <v>-1.756954684684707</v>
      </c>
      <c r="AG23" s="22">
        <v>81.05836080868416</v>
      </c>
      <c r="AH23" s="22">
        <v>6.180919213986438</v>
      </c>
      <c r="AI23" s="22">
        <v>186.32870077451017</v>
      </c>
      <c r="AJ23" s="22">
        <v>38.78438971158691</v>
      </c>
      <c r="AK23" s="22">
        <v>0</v>
      </c>
      <c r="AL23" s="22">
        <v>0</v>
      </c>
      <c r="AM23" s="22">
        <v>0</v>
      </c>
      <c r="AN23" s="22">
        <v>18.16376391842014</v>
      </c>
      <c r="AO23" s="22">
        <v>306.60122746853875</v>
      </c>
      <c r="AP23" s="22">
        <v>110.81892230957347</v>
      </c>
      <c r="AR23" s="22">
        <v>0</v>
      </c>
      <c r="AS23" s="22">
        <v>15.823071470403608</v>
      </c>
      <c r="AT23" s="22">
        <v>0</v>
      </c>
      <c r="AU23" s="22">
        <v>31.710832171186837</v>
      </c>
      <c r="AV23" s="22">
        <v>0</v>
      </c>
      <c r="AW23" s="22">
        <v>0</v>
      </c>
      <c r="AX23" s="22">
        <v>0</v>
      </c>
      <c r="AY23" s="22">
        <v>0</v>
      </c>
      <c r="AZ23" s="22">
        <v>205.15869997598912</v>
      </c>
      <c r="BA23" s="22">
        <v>92.05349602482127</v>
      </c>
      <c r="BB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12.343401006054787</v>
      </c>
      <c r="BJ23" s="22">
        <v>142.6893850370968</v>
      </c>
      <c r="BK23" s="22">
        <v>281.53419097067234</v>
      </c>
      <c r="BL23" s="22">
        <v>0</v>
      </c>
      <c r="BM23" s="22">
        <v>0</v>
      </c>
      <c r="BN23" s="22">
        <v>0</v>
      </c>
      <c r="BP23" s="22">
        <v>0</v>
      </c>
      <c r="BQ23" s="22">
        <v>105.90567712391987</v>
      </c>
      <c r="BR23" s="22">
        <v>11.10546653582967</v>
      </c>
      <c r="BS23" s="22">
        <v>67.82591184102392</v>
      </c>
      <c r="BT23" s="22">
        <v>38.35803827022559</v>
      </c>
      <c r="BU23" s="22">
        <v>8.424535943134627</v>
      </c>
      <c r="BV23" s="22">
        <v>46.04763565726253</v>
      </c>
      <c r="BW23" s="22">
        <v>1582.6279263477786</v>
      </c>
      <c r="BX23" s="22">
        <v>174.61196520748163</v>
      </c>
      <c r="BY23" s="22">
        <v>172.02399897030207</v>
      </c>
      <c r="BZ23" s="22">
        <v>169.18024175373702</v>
      </c>
    </row>
    <row r="24" spans="1:78" ht="12">
      <c r="A24" s="36" t="s">
        <v>7</v>
      </c>
      <c r="B24" s="36">
        <v>1116</v>
      </c>
      <c r="C24" s="36" t="s">
        <v>181</v>
      </c>
      <c r="D24" s="36" t="s">
        <v>182</v>
      </c>
      <c r="E24" s="36">
        <v>104</v>
      </c>
      <c r="F24" s="36" t="s">
        <v>12</v>
      </c>
      <c r="G24" s="36">
        <v>1</v>
      </c>
      <c r="H24" s="36">
        <f t="shared" si="7"/>
        <v>1041</v>
      </c>
      <c r="I24" s="37" t="str">
        <f t="shared" si="8"/>
        <v>Dublin</v>
      </c>
      <c r="J24" s="37"/>
      <c r="K24" s="38">
        <f t="shared" si="2"/>
        <v>2.643233500718278</v>
      </c>
      <c r="L24" s="38">
        <f t="shared" si="0"/>
        <v>6369.6465694898</v>
      </c>
      <c r="M24" s="38">
        <f t="shared" si="1"/>
        <v>6367.003335989081</v>
      </c>
      <c r="N24" s="37"/>
      <c r="O24" s="38">
        <f t="shared" si="3"/>
        <v>0</v>
      </c>
      <c r="P24" s="38">
        <f t="shared" si="4"/>
        <v>1119.0258467600456</v>
      </c>
      <c r="Q24" s="38">
        <f t="shared" si="5"/>
        <v>1.2717413996176181</v>
      </c>
      <c r="R24" s="38">
        <f t="shared" si="6"/>
        <v>5246.705747829418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2.643233500718278</v>
      </c>
      <c r="AA24" s="22">
        <v>0</v>
      </c>
      <c r="AB24" s="22">
        <v>0</v>
      </c>
      <c r="AC24" s="22">
        <v>0</v>
      </c>
      <c r="AD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R24" s="22">
        <v>0</v>
      </c>
      <c r="AS24" s="22">
        <v>51.36077237387076</v>
      </c>
      <c r="AT24" s="22">
        <v>0</v>
      </c>
      <c r="AU24" s="22">
        <v>102.93152223806527</v>
      </c>
      <c r="AV24" s="22">
        <v>0</v>
      </c>
      <c r="AW24" s="22">
        <v>0</v>
      </c>
      <c r="AX24" s="22">
        <v>0</v>
      </c>
      <c r="AY24" s="22">
        <v>0</v>
      </c>
      <c r="AZ24" s="22">
        <v>665.9332424615059</v>
      </c>
      <c r="BA24" s="22">
        <v>298.8003096866037</v>
      </c>
      <c r="BB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1.2717413996176181</v>
      </c>
      <c r="BK24" s="22">
        <v>0</v>
      </c>
      <c r="BL24" s="22">
        <v>0</v>
      </c>
      <c r="BM24" s="22">
        <v>0</v>
      </c>
      <c r="BN24" s="22">
        <v>0</v>
      </c>
      <c r="BP24" s="22">
        <v>0</v>
      </c>
      <c r="BQ24" s="22">
        <v>233.8509572586639</v>
      </c>
      <c r="BR24" s="22">
        <v>24.522046888657886</v>
      </c>
      <c r="BS24" s="22">
        <v>149.76680043701631</v>
      </c>
      <c r="BT24" s="22">
        <v>84.69861306453738</v>
      </c>
      <c r="BU24" s="22">
        <v>18.602268058367283</v>
      </c>
      <c r="BV24" s="22">
        <v>101.67805891415146</v>
      </c>
      <c r="BW24" s="22">
        <v>3494.6101626607856</v>
      </c>
      <c r="BX24" s="22">
        <v>385.5617217272246</v>
      </c>
      <c r="BY24" s="22">
        <v>379.84721804476953</v>
      </c>
      <c r="BZ24" s="22">
        <v>373.5679007752445</v>
      </c>
    </row>
    <row r="25" spans="1:78" ht="12">
      <c r="A25" s="36" t="s">
        <v>7</v>
      </c>
      <c r="B25" s="36">
        <v>1117</v>
      </c>
      <c r="C25" s="36" t="s">
        <v>183</v>
      </c>
      <c r="D25" s="36" t="s">
        <v>184</v>
      </c>
      <c r="E25" s="36">
        <v>104</v>
      </c>
      <c r="F25" s="36" t="s">
        <v>12</v>
      </c>
      <c r="G25" s="36">
        <v>1</v>
      </c>
      <c r="H25" s="36">
        <f t="shared" si="7"/>
        <v>1041</v>
      </c>
      <c r="I25" s="37" t="str">
        <f t="shared" si="8"/>
        <v>Dublin</v>
      </c>
      <c r="J25" s="37"/>
      <c r="K25" s="38">
        <f t="shared" si="2"/>
        <v>311.6288186064054</v>
      </c>
      <c r="L25" s="38">
        <f t="shared" si="0"/>
        <v>1324.3216787897895</v>
      </c>
      <c r="M25" s="38">
        <f t="shared" si="1"/>
        <v>1012.692860183384</v>
      </c>
      <c r="N25" s="37"/>
      <c r="O25" s="38">
        <f t="shared" si="3"/>
        <v>41.47017158213944</v>
      </c>
      <c r="P25" s="38">
        <f t="shared" si="4"/>
        <v>728.9052748116774</v>
      </c>
      <c r="Q25" s="38">
        <f t="shared" si="5"/>
        <v>80.81491153293732</v>
      </c>
      <c r="R25" s="38">
        <f t="shared" si="6"/>
        <v>161.5025022566299</v>
      </c>
      <c r="T25" s="22">
        <v>4.065362738510294</v>
      </c>
      <c r="U25" s="22">
        <v>30.869708025359266</v>
      </c>
      <c r="V25" s="22">
        <v>39.7869733235033</v>
      </c>
      <c r="W25" s="22">
        <v>20.2217777542383</v>
      </c>
      <c r="X25" s="22">
        <v>5.302526022097269</v>
      </c>
      <c r="Y25" s="22">
        <v>10.896242268501874</v>
      </c>
      <c r="Z25" s="22">
        <v>37.533915710199544</v>
      </c>
      <c r="AA25" s="22">
        <v>69.6198189079519</v>
      </c>
      <c r="AB25" s="22">
        <v>32.1149780146402</v>
      </c>
      <c r="AC25" s="22">
        <v>61.21751584140341</v>
      </c>
      <c r="AD25" s="22">
        <v>0</v>
      </c>
      <c r="AF25" s="22">
        <v>-0.33695021350117677</v>
      </c>
      <c r="AG25" s="22">
        <v>17.515123189816173</v>
      </c>
      <c r="AH25" s="22">
        <v>1.1632628857783462</v>
      </c>
      <c r="AI25" s="22">
        <v>2.6392167248514187</v>
      </c>
      <c r="AJ25" s="22">
        <v>2.462500934069011</v>
      </c>
      <c r="AK25" s="22">
        <v>0</v>
      </c>
      <c r="AL25" s="22">
        <v>0</v>
      </c>
      <c r="AM25" s="22">
        <v>0</v>
      </c>
      <c r="AN25" s="22">
        <v>2.67752695211771</v>
      </c>
      <c r="AO25" s="22">
        <v>15.349491109007964</v>
      </c>
      <c r="AP25" s="22">
        <v>0</v>
      </c>
      <c r="AR25" s="22">
        <v>0</v>
      </c>
      <c r="AS25" s="22">
        <v>33.455114562464594</v>
      </c>
      <c r="AT25" s="22">
        <v>0</v>
      </c>
      <c r="AU25" s="22">
        <v>67.04700317776437</v>
      </c>
      <c r="AV25" s="22">
        <v>0</v>
      </c>
      <c r="AW25" s="22">
        <v>0</v>
      </c>
      <c r="AX25" s="22">
        <v>0</v>
      </c>
      <c r="AY25" s="22">
        <v>0</v>
      </c>
      <c r="AZ25" s="22">
        <v>433.7721550472112</v>
      </c>
      <c r="BA25" s="22">
        <v>194.6310020242372</v>
      </c>
      <c r="BB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2.0888832471785026</v>
      </c>
      <c r="BJ25" s="22">
        <v>18.05872787457018</v>
      </c>
      <c r="BK25" s="22">
        <v>60.667300411188634</v>
      </c>
      <c r="BL25" s="22">
        <v>0</v>
      </c>
      <c r="BM25" s="22">
        <v>0</v>
      </c>
      <c r="BN25" s="22">
        <v>0</v>
      </c>
      <c r="BP25" s="22">
        <v>0</v>
      </c>
      <c r="BQ25" s="22">
        <v>7.198329116895299</v>
      </c>
      <c r="BR25" s="22">
        <v>0.7548301969499767</v>
      </c>
      <c r="BS25" s="22">
        <v>4.610076148363001</v>
      </c>
      <c r="BT25" s="22">
        <v>2.6071669739146204</v>
      </c>
      <c r="BU25" s="22">
        <v>0.572609363564517</v>
      </c>
      <c r="BV25" s="22">
        <v>3.1298231173009903</v>
      </c>
      <c r="BW25" s="22">
        <v>107.57002828196622</v>
      </c>
      <c r="BX25" s="22">
        <v>11.86824377545514</v>
      </c>
      <c r="BY25" s="22">
        <v>11.692341659302917</v>
      </c>
      <c r="BZ25" s="22">
        <v>11.499053622917208</v>
      </c>
    </row>
    <row r="26" spans="1:78" ht="12">
      <c r="A26" s="36" t="s">
        <v>7</v>
      </c>
      <c r="B26" s="36">
        <v>1118</v>
      </c>
      <c r="C26" s="36" t="s">
        <v>185</v>
      </c>
      <c r="D26" s="36" t="s">
        <v>186</v>
      </c>
      <c r="E26" s="36">
        <v>105</v>
      </c>
      <c r="F26" s="36" t="s">
        <v>14</v>
      </c>
      <c r="G26" s="36">
        <v>1</v>
      </c>
      <c r="H26" s="36">
        <f t="shared" si="7"/>
        <v>1051</v>
      </c>
      <c r="I26" s="37" t="str">
        <f t="shared" si="8"/>
        <v>Emeryville</v>
      </c>
      <c r="J26" s="37"/>
      <c r="K26" s="38">
        <f t="shared" si="2"/>
        <v>11257.647970031516</v>
      </c>
      <c r="L26" s="38">
        <f t="shared" si="0"/>
        <v>18422.547970031515</v>
      </c>
      <c r="M26" s="38">
        <f t="shared" si="1"/>
        <v>7164.9</v>
      </c>
      <c r="N26" s="37"/>
      <c r="O26" s="38">
        <f t="shared" si="3"/>
        <v>1329.5522168519014</v>
      </c>
      <c r="P26" s="38">
        <f t="shared" si="4"/>
        <v>2086.2653703330916</v>
      </c>
      <c r="Q26" s="38">
        <f t="shared" si="5"/>
        <v>2191.3469435719</v>
      </c>
      <c r="R26" s="38">
        <f t="shared" si="6"/>
        <v>1557.7354692431068</v>
      </c>
      <c r="T26" s="22">
        <v>6.678810213266911</v>
      </c>
      <c r="U26" s="22">
        <v>223.26695804387745</v>
      </c>
      <c r="V26" s="22">
        <v>2454.9156376024275</v>
      </c>
      <c r="W26" s="22">
        <v>1513.3978471271948</v>
      </c>
      <c r="X26" s="22">
        <v>288.9876682043013</v>
      </c>
      <c r="Y26" s="22">
        <v>873.0201381187561</v>
      </c>
      <c r="Z26" s="22">
        <v>267.49523027268987</v>
      </c>
      <c r="AA26" s="22">
        <v>2190.848676259612</v>
      </c>
      <c r="AB26" s="22">
        <v>441.79794079599634</v>
      </c>
      <c r="AC26" s="22">
        <v>1917.1156226788864</v>
      </c>
      <c r="AD26" s="22">
        <v>1080.1234407145073</v>
      </c>
      <c r="AF26" s="22">
        <v>-0.5535610650376476</v>
      </c>
      <c r="AG26" s="22">
        <v>126.67914679146114</v>
      </c>
      <c r="AH26" s="22">
        <v>71.7750562657863</v>
      </c>
      <c r="AI26" s="22">
        <v>197.51897968788023</v>
      </c>
      <c r="AJ26" s="22">
        <v>134.20630090676116</v>
      </c>
      <c r="AK26" s="22">
        <v>0</v>
      </c>
      <c r="AL26" s="22">
        <v>0</v>
      </c>
      <c r="AM26" s="22">
        <v>0</v>
      </c>
      <c r="AN26" s="22">
        <v>36.83408698994363</v>
      </c>
      <c r="AO26" s="22">
        <v>480.6916582745025</v>
      </c>
      <c r="AP26" s="22">
        <v>282.4005490006042</v>
      </c>
      <c r="AR26" s="22">
        <v>0</v>
      </c>
      <c r="AS26" s="22">
        <v>95.7548935151128</v>
      </c>
      <c r="AT26" s="22">
        <v>0</v>
      </c>
      <c r="AU26" s="22">
        <v>191.90126035309856</v>
      </c>
      <c r="AV26" s="22">
        <v>0</v>
      </c>
      <c r="AW26" s="22">
        <v>0</v>
      </c>
      <c r="AX26" s="22">
        <v>0</v>
      </c>
      <c r="AY26" s="22">
        <v>0</v>
      </c>
      <c r="AZ26" s="22">
        <v>1241.5383136355586</v>
      </c>
      <c r="BA26" s="22">
        <v>557.0709028293217</v>
      </c>
      <c r="BB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173.01318590624265</v>
      </c>
      <c r="BJ26" s="22">
        <v>175.5566169490448</v>
      </c>
      <c r="BK26" s="22">
        <v>1842.7771407166124</v>
      </c>
      <c r="BL26" s="22">
        <v>0</v>
      </c>
      <c r="BM26" s="22">
        <v>0</v>
      </c>
      <c r="BN26" s="22">
        <v>0</v>
      </c>
      <c r="BP26" s="22">
        <v>0</v>
      </c>
      <c r="BQ26" s="22">
        <v>131.18063703345047</v>
      </c>
      <c r="BR26" s="22">
        <v>5.145052979732778</v>
      </c>
      <c r="BS26" s="22">
        <v>13.498250615671957</v>
      </c>
      <c r="BT26" s="22">
        <v>97.16535619583156</v>
      </c>
      <c r="BU26" s="22">
        <v>18.594889397107373</v>
      </c>
      <c r="BV26" s="22">
        <v>162.77134671351084</v>
      </c>
      <c r="BW26" s="22">
        <v>843.8123366944978</v>
      </c>
      <c r="BX26" s="22">
        <v>37.67623350364064</v>
      </c>
      <c r="BY26" s="22">
        <v>186.155349779584</v>
      </c>
      <c r="BZ26" s="22">
        <v>61.73601633007954</v>
      </c>
    </row>
    <row r="27" spans="1:78" ht="12">
      <c r="A27" s="36" t="s">
        <v>7</v>
      </c>
      <c r="B27" s="36">
        <v>1119</v>
      </c>
      <c r="C27" s="36" t="s">
        <v>187</v>
      </c>
      <c r="D27" s="36" t="s">
        <v>188</v>
      </c>
      <c r="E27" s="36">
        <v>106</v>
      </c>
      <c r="F27" s="36" t="s">
        <v>16</v>
      </c>
      <c r="G27" s="36">
        <v>1</v>
      </c>
      <c r="H27" s="36">
        <f t="shared" si="7"/>
        <v>1061</v>
      </c>
      <c r="I27" s="37" t="str">
        <f t="shared" si="8"/>
        <v>Fremont</v>
      </c>
      <c r="J27" s="37"/>
      <c r="K27" s="38">
        <f t="shared" si="2"/>
        <v>4018.0569349281836</v>
      </c>
      <c r="L27" s="38">
        <f t="shared" si="0"/>
        <v>4452.67439320795</v>
      </c>
      <c r="M27" s="38">
        <f t="shared" si="1"/>
        <v>434.61745827976574</v>
      </c>
      <c r="N27" s="37"/>
      <c r="O27" s="38">
        <f t="shared" si="3"/>
        <v>559.7001565672279</v>
      </c>
      <c r="P27" s="38">
        <f t="shared" si="4"/>
        <v>948.0369784746637</v>
      </c>
      <c r="Q27" s="38">
        <f t="shared" si="5"/>
        <v>776.8803232378741</v>
      </c>
      <c r="R27" s="38">
        <f t="shared" si="6"/>
        <v>-1850</v>
      </c>
      <c r="T27" s="22">
        <v>7.840342424269853</v>
      </c>
      <c r="U27" s="22">
        <v>108.40292818207556</v>
      </c>
      <c r="V27" s="22">
        <v>173.39994343974587</v>
      </c>
      <c r="W27" s="22">
        <v>734.4549680339352</v>
      </c>
      <c r="X27" s="22">
        <v>131.2375190469074</v>
      </c>
      <c r="Y27" s="22">
        <v>52.830265544251525</v>
      </c>
      <c r="Z27" s="22">
        <v>349.9641154951001</v>
      </c>
      <c r="AA27" s="22">
        <v>689.6713310568989</v>
      </c>
      <c r="AB27" s="22">
        <v>641.4315879140298</v>
      </c>
      <c r="AC27" s="22">
        <v>1086.417179868957</v>
      </c>
      <c r="AD27" s="22">
        <v>42.40675392201268</v>
      </c>
      <c r="AF27" s="22">
        <v>-0.6498325546094124</v>
      </c>
      <c r="AG27" s="22">
        <v>61.506595387493995</v>
      </c>
      <c r="AH27" s="22">
        <v>5.0697427260787675</v>
      </c>
      <c r="AI27" s="22">
        <v>95.85635144660355</v>
      </c>
      <c r="AJ27" s="22">
        <v>60.94689811820801</v>
      </c>
      <c r="AK27" s="22">
        <v>0</v>
      </c>
      <c r="AL27" s="22">
        <v>0</v>
      </c>
      <c r="AM27" s="22">
        <v>0</v>
      </c>
      <c r="AN27" s="22">
        <v>53.478173449053706</v>
      </c>
      <c r="AO27" s="22">
        <v>272.40489284593883</v>
      </c>
      <c r="AP27" s="22">
        <v>11.08733514846037</v>
      </c>
      <c r="AR27" s="22">
        <v>0</v>
      </c>
      <c r="AS27" s="22">
        <v>43.51276746147445</v>
      </c>
      <c r="AT27" s="22">
        <v>0</v>
      </c>
      <c r="AU27" s="22">
        <v>87.20342753021137</v>
      </c>
      <c r="AV27" s="22">
        <v>0</v>
      </c>
      <c r="AW27" s="22">
        <v>0</v>
      </c>
      <c r="AX27" s="22">
        <v>0</v>
      </c>
      <c r="AY27" s="22">
        <v>0</v>
      </c>
      <c r="AZ27" s="22">
        <v>564.1776200942555</v>
      </c>
      <c r="BA27" s="22">
        <v>253.14316338872231</v>
      </c>
      <c r="BB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11.471818555266921</v>
      </c>
      <c r="BJ27" s="22">
        <v>200.62860926346832</v>
      </c>
      <c r="BK27" s="22">
        <v>564.7798954191389</v>
      </c>
      <c r="BL27" s="22">
        <v>0</v>
      </c>
      <c r="BM27" s="22">
        <v>0</v>
      </c>
      <c r="BN27" s="22">
        <v>0</v>
      </c>
      <c r="BP27" s="22">
        <v>0</v>
      </c>
      <c r="BQ27" s="22">
        <v>-84.51464394829112</v>
      </c>
      <c r="BR27" s="22">
        <v>-4.105292993036911</v>
      </c>
      <c r="BS27" s="22">
        <v>-148.23514102098596</v>
      </c>
      <c r="BT27" s="22">
        <v>-49.35257809138113</v>
      </c>
      <c r="BU27" s="22">
        <v>-9.289460802432917</v>
      </c>
      <c r="BV27" s="22">
        <v>-162.46173983844483</v>
      </c>
      <c r="BW27" s="22">
        <v>-457.33818707318113</v>
      </c>
      <c r="BX27" s="22">
        <v>-500.15516335741654</v>
      </c>
      <c r="BY27" s="22">
        <v>-425.5696727303321</v>
      </c>
      <c r="BZ27" s="22">
        <v>-8.978120144497257</v>
      </c>
    </row>
    <row r="28" spans="1:78" ht="12">
      <c r="A28" s="36" t="s">
        <v>7</v>
      </c>
      <c r="B28" s="36">
        <v>1120</v>
      </c>
      <c r="C28" s="36" t="s">
        <v>189</v>
      </c>
      <c r="D28" s="36" t="s">
        <v>190</v>
      </c>
      <c r="E28" s="36">
        <v>106</v>
      </c>
      <c r="F28" s="36" t="s">
        <v>16</v>
      </c>
      <c r="G28" s="36">
        <v>1</v>
      </c>
      <c r="H28" s="36">
        <f t="shared" si="7"/>
        <v>1061</v>
      </c>
      <c r="I28" s="37" t="str">
        <f t="shared" si="8"/>
        <v>Fremont</v>
      </c>
      <c r="J28" s="37"/>
      <c r="K28" s="38">
        <f t="shared" si="2"/>
        <v>18749.20932639222</v>
      </c>
      <c r="L28" s="38">
        <f t="shared" si="0"/>
        <v>24641.687045311995</v>
      </c>
      <c r="M28" s="38">
        <f t="shared" si="1"/>
        <v>5892.477718919774</v>
      </c>
      <c r="N28" s="37"/>
      <c r="O28" s="38">
        <f t="shared" si="3"/>
        <v>2452.531294987064</v>
      </c>
      <c r="P28" s="38">
        <f t="shared" si="4"/>
        <v>1099.698449143084</v>
      </c>
      <c r="Q28" s="38">
        <f t="shared" si="5"/>
        <v>4140.247974789626</v>
      </c>
      <c r="R28" s="38">
        <f t="shared" si="6"/>
        <v>-1800</v>
      </c>
      <c r="T28" s="22">
        <v>8.421108529771324</v>
      </c>
      <c r="U28" s="22">
        <v>42.35611101153946</v>
      </c>
      <c r="V28" s="22">
        <v>223.28211894980961</v>
      </c>
      <c r="W28" s="22">
        <v>1149.4058475509053</v>
      </c>
      <c r="X28" s="22">
        <v>245.24182852199874</v>
      </c>
      <c r="Y28" s="22">
        <v>406.46285553108527</v>
      </c>
      <c r="Z28" s="22">
        <v>1276.6817808469277</v>
      </c>
      <c r="AA28" s="22">
        <v>4054.2666417177634</v>
      </c>
      <c r="AB28" s="22">
        <v>4456.170192626021</v>
      </c>
      <c r="AC28" s="22">
        <v>1246.82256947871</v>
      </c>
      <c r="AD28" s="22">
        <v>5640.098271627687</v>
      </c>
      <c r="AF28" s="22">
        <v>-0.6979682993952948</v>
      </c>
      <c r="AG28" s="22">
        <v>24.032378330212886</v>
      </c>
      <c r="AH28" s="22">
        <v>6.5281618664575864</v>
      </c>
      <c r="AI28" s="22">
        <v>150.01307864055468</v>
      </c>
      <c r="AJ28" s="22">
        <v>113.89066820069176</v>
      </c>
      <c r="AK28" s="22">
        <v>0</v>
      </c>
      <c r="AL28" s="22">
        <v>0</v>
      </c>
      <c r="AM28" s="22">
        <v>0</v>
      </c>
      <c r="AN28" s="22">
        <v>371.5249560046574</v>
      </c>
      <c r="AO28" s="22">
        <v>312.62444549865586</v>
      </c>
      <c r="AP28" s="22">
        <v>1474.6155747452292</v>
      </c>
      <c r="AR28" s="22">
        <v>0</v>
      </c>
      <c r="AS28" s="22">
        <v>50.47368824399282</v>
      </c>
      <c r="AT28" s="22">
        <v>0</v>
      </c>
      <c r="AU28" s="22">
        <v>101.15372732530773</v>
      </c>
      <c r="AV28" s="22">
        <v>0</v>
      </c>
      <c r="AW28" s="22">
        <v>0</v>
      </c>
      <c r="AX28" s="22">
        <v>0</v>
      </c>
      <c r="AY28" s="22">
        <v>0</v>
      </c>
      <c r="AZ28" s="22">
        <v>654.4314915406749</v>
      </c>
      <c r="BA28" s="22">
        <v>293.63954203310857</v>
      </c>
      <c r="BB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88.26130400958489</v>
      </c>
      <c r="BJ28" s="22">
        <v>731.9004401378786</v>
      </c>
      <c r="BK28" s="22">
        <v>3320.0862306421623</v>
      </c>
      <c r="BL28" s="22">
        <v>0</v>
      </c>
      <c r="BM28" s="22">
        <v>0</v>
      </c>
      <c r="BN28" s="22">
        <v>0</v>
      </c>
      <c r="BP28" s="22">
        <v>0</v>
      </c>
      <c r="BQ28" s="22">
        <v>-17.270713253793474</v>
      </c>
      <c r="BR28" s="22">
        <v>-1.5275561124763013</v>
      </c>
      <c r="BS28" s="22">
        <v>-58.77173353737567</v>
      </c>
      <c r="BT28" s="22">
        <v>-26.64982730558146</v>
      </c>
      <c r="BU28" s="22">
        <v>-20.652688642374432</v>
      </c>
      <c r="BV28" s="22">
        <v>-171.26091753349687</v>
      </c>
      <c r="BW28" s="22">
        <v>-776.8830061681481</v>
      </c>
      <c r="BX28" s="22">
        <v>-240.06850238117116</v>
      </c>
      <c r="BY28" s="22">
        <v>-141.86263742736193</v>
      </c>
      <c r="BZ28" s="22">
        <v>-345.0524176382206</v>
      </c>
    </row>
    <row r="29" spans="1:78" ht="12">
      <c r="A29" s="36" t="s">
        <v>7</v>
      </c>
      <c r="B29" s="36">
        <v>1121</v>
      </c>
      <c r="C29" s="36" t="s">
        <v>191</v>
      </c>
      <c r="D29" s="36" t="s">
        <v>192</v>
      </c>
      <c r="E29" s="36">
        <v>106</v>
      </c>
      <c r="F29" s="36" t="s">
        <v>16</v>
      </c>
      <c r="G29" s="36">
        <v>1</v>
      </c>
      <c r="H29" s="36">
        <f t="shared" si="7"/>
        <v>1061</v>
      </c>
      <c r="I29" s="37" t="str">
        <f t="shared" si="8"/>
        <v>Fremont</v>
      </c>
      <c r="J29" s="37"/>
      <c r="K29" s="38">
        <f t="shared" si="2"/>
        <v>5456.708480010344</v>
      </c>
      <c r="L29" s="38">
        <f t="shared" si="0"/>
        <v>5636.332291872412</v>
      </c>
      <c r="M29" s="38">
        <f t="shared" si="1"/>
        <v>179.62381186206812</v>
      </c>
      <c r="N29" s="37"/>
      <c r="O29" s="38">
        <f t="shared" si="3"/>
        <v>1043.5349483257455</v>
      </c>
      <c r="P29" s="38">
        <f t="shared" si="4"/>
        <v>1114.085953362943</v>
      </c>
      <c r="Q29" s="38">
        <f t="shared" si="5"/>
        <v>872.0029101733787</v>
      </c>
      <c r="R29" s="38">
        <f t="shared" si="6"/>
        <v>-2849.9999999999995</v>
      </c>
      <c r="T29" s="22">
        <v>8.130725477020588</v>
      </c>
      <c r="U29" s="22">
        <v>1137.8717958184754</v>
      </c>
      <c r="V29" s="22">
        <v>866.999717198729</v>
      </c>
      <c r="W29" s="22">
        <v>729.6017413729179</v>
      </c>
      <c r="X29" s="22">
        <v>50.37399720992406</v>
      </c>
      <c r="Y29" s="22">
        <v>78.91520915672571</v>
      </c>
      <c r="Z29" s="22">
        <v>305.55779268303303</v>
      </c>
      <c r="AA29" s="22">
        <v>829.9987785432396</v>
      </c>
      <c r="AB29" s="22">
        <v>651.8472564593186</v>
      </c>
      <c r="AC29" s="22">
        <v>765.6064006494503</v>
      </c>
      <c r="AD29" s="22">
        <v>31.805065441509516</v>
      </c>
      <c r="AF29" s="22">
        <v>-0.6739004270023536</v>
      </c>
      <c r="AG29" s="22">
        <v>645.6155873455497</v>
      </c>
      <c r="AH29" s="22">
        <v>25.348713630393824</v>
      </c>
      <c r="AI29" s="22">
        <v>95.22293943263921</v>
      </c>
      <c r="AJ29" s="22">
        <v>23.393758873655607</v>
      </c>
      <c r="AK29" s="22">
        <v>0</v>
      </c>
      <c r="AL29" s="22">
        <v>0</v>
      </c>
      <c r="AM29" s="22">
        <v>0</v>
      </c>
      <c r="AN29" s="22">
        <v>54.346560568659456</v>
      </c>
      <c r="AO29" s="22">
        <v>191.96578754050466</v>
      </c>
      <c r="AP29" s="22">
        <v>8.315501361345278</v>
      </c>
      <c r="AR29" s="22">
        <v>0</v>
      </c>
      <c r="AS29" s="22">
        <v>51.13404236485947</v>
      </c>
      <c r="AT29" s="22">
        <v>0</v>
      </c>
      <c r="AU29" s="22">
        <v>102.47713528308141</v>
      </c>
      <c r="AV29" s="22">
        <v>0</v>
      </c>
      <c r="AW29" s="22">
        <v>0</v>
      </c>
      <c r="AX29" s="22">
        <v>0</v>
      </c>
      <c r="AY29" s="22">
        <v>0</v>
      </c>
      <c r="AZ29" s="22">
        <v>662.9935076583542</v>
      </c>
      <c r="BA29" s="22">
        <v>297.48126805664793</v>
      </c>
      <c r="BB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17.13602896692996</v>
      </c>
      <c r="BJ29" s="22">
        <v>175.17120264997686</v>
      </c>
      <c r="BK29" s="22">
        <v>679.6956785564719</v>
      </c>
      <c r="BL29" s="22">
        <v>0</v>
      </c>
      <c r="BM29" s="22">
        <v>0</v>
      </c>
      <c r="BN29" s="22">
        <v>0</v>
      </c>
      <c r="BP29" s="22">
        <v>0</v>
      </c>
      <c r="BQ29" s="22">
        <v>-654.8059929719183</v>
      </c>
      <c r="BR29" s="22">
        <v>-23.845810018973904</v>
      </c>
      <c r="BS29" s="22">
        <v>-185.97860590272396</v>
      </c>
      <c r="BT29" s="22">
        <v>-22.006762862396567</v>
      </c>
      <c r="BU29" s="22">
        <v>-16.120048424670177</v>
      </c>
      <c r="BV29" s="22">
        <v>-164.78545144705356</v>
      </c>
      <c r="BW29" s="22">
        <v>-639.3971014821619</v>
      </c>
      <c r="BX29" s="22">
        <v>-674.8095873957526</v>
      </c>
      <c r="BY29" s="22">
        <v>-460.42815711648916</v>
      </c>
      <c r="BZ29" s="22">
        <v>-7.822482377859333</v>
      </c>
    </row>
    <row r="30" spans="1:78" ht="12">
      <c r="A30" s="36" t="s">
        <v>7</v>
      </c>
      <c r="B30" s="36">
        <v>1122</v>
      </c>
      <c r="C30" s="36" t="s">
        <v>193</v>
      </c>
      <c r="D30" s="36" t="s">
        <v>194</v>
      </c>
      <c r="E30" s="36">
        <v>106</v>
      </c>
      <c r="F30" s="36" t="s">
        <v>16</v>
      </c>
      <c r="G30" s="36">
        <v>1</v>
      </c>
      <c r="H30" s="36">
        <f t="shared" si="7"/>
        <v>1061</v>
      </c>
      <c r="I30" s="37" t="str">
        <f t="shared" si="8"/>
        <v>Fremont</v>
      </c>
      <c r="J30" s="37"/>
      <c r="K30" s="38">
        <f t="shared" si="2"/>
        <v>12880.06307337768</v>
      </c>
      <c r="L30" s="38">
        <f t="shared" si="0"/>
        <v>28973.344084316075</v>
      </c>
      <c r="M30" s="38">
        <f t="shared" si="1"/>
        <v>16093.281010938395</v>
      </c>
      <c r="N30" s="37"/>
      <c r="O30" s="38">
        <f t="shared" si="3"/>
        <v>977.7090467815051</v>
      </c>
      <c r="P30" s="38">
        <f t="shared" si="4"/>
        <v>1072.8386402566666</v>
      </c>
      <c r="Q30" s="38">
        <f t="shared" si="5"/>
        <v>1938.661325028002</v>
      </c>
      <c r="R30" s="38">
        <f t="shared" si="6"/>
        <v>12104.071998872221</v>
      </c>
      <c r="T30" s="22">
        <v>7.259576318768382</v>
      </c>
      <c r="U30" s="22">
        <v>392.6914020900353</v>
      </c>
      <c r="V30" s="22">
        <v>7127.80657913448</v>
      </c>
      <c r="W30" s="22">
        <v>668.936408110203</v>
      </c>
      <c r="X30" s="22">
        <v>432.1558708009276</v>
      </c>
      <c r="Y30" s="22">
        <v>593.0197307342233</v>
      </c>
      <c r="Z30" s="22">
        <v>285.46921807757406</v>
      </c>
      <c r="AA30" s="22">
        <v>2010.2722709671116</v>
      </c>
      <c r="AB30" s="22">
        <v>493.00831114366576</v>
      </c>
      <c r="AC30" s="22">
        <v>869.4437060006915</v>
      </c>
      <c r="AD30" s="22">
        <v>0</v>
      </c>
      <c r="AF30" s="22">
        <v>-0.6016968098235299</v>
      </c>
      <c r="AG30" s="22">
        <v>222.80866011231268</v>
      </c>
      <c r="AH30" s="22">
        <v>208.39767788055957</v>
      </c>
      <c r="AI30" s="22">
        <v>87.30528925808495</v>
      </c>
      <c r="AJ30" s="22">
        <v>200.69382612662443</v>
      </c>
      <c r="AK30" s="22">
        <v>0</v>
      </c>
      <c r="AL30" s="22">
        <v>0</v>
      </c>
      <c r="AM30" s="22">
        <v>0</v>
      </c>
      <c r="AN30" s="22">
        <v>41.10365699467187</v>
      </c>
      <c r="AO30" s="22">
        <v>218.00163321907513</v>
      </c>
      <c r="AP30" s="22">
        <v>0</v>
      </c>
      <c r="AR30" s="22">
        <v>0</v>
      </c>
      <c r="AS30" s="22">
        <v>49.240883359087626</v>
      </c>
      <c r="AT30" s="22">
        <v>0</v>
      </c>
      <c r="AU30" s="22">
        <v>98.68307749741746</v>
      </c>
      <c r="AV30" s="22">
        <v>0</v>
      </c>
      <c r="AW30" s="22">
        <v>0</v>
      </c>
      <c r="AX30" s="22">
        <v>0</v>
      </c>
      <c r="AY30" s="22">
        <v>0</v>
      </c>
      <c r="AZ30" s="22">
        <v>638.447196204319</v>
      </c>
      <c r="BA30" s="22">
        <v>286.46748319584253</v>
      </c>
      <c r="BB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128.77116328287116</v>
      </c>
      <c r="BJ30" s="22">
        <v>163.65475680101642</v>
      </c>
      <c r="BK30" s="22">
        <v>1646.2354049441144</v>
      </c>
      <c r="BL30" s="22">
        <v>0</v>
      </c>
      <c r="BM30" s="22">
        <v>0</v>
      </c>
      <c r="BN30" s="22">
        <v>0</v>
      </c>
      <c r="BP30" s="22">
        <v>0</v>
      </c>
      <c r="BQ30" s="22">
        <v>1205.2193816554866</v>
      </c>
      <c r="BR30" s="22">
        <v>331.19522662034694</v>
      </c>
      <c r="BS30" s="22">
        <v>659.8531268323948</v>
      </c>
      <c r="BT30" s="22">
        <v>487.62202102144806</v>
      </c>
      <c r="BU30" s="22">
        <v>223.28069361686704</v>
      </c>
      <c r="BV30" s="22">
        <v>643.5087176781943</v>
      </c>
      <c r="BW30" s="22">
        <v>3992.6346196269074</v>
      </c>
      <c r="BX30" s="22">
        <v>1933.0459617271838</v>
      </c>
      <c r="BY30" s="22">
        <v>1727.3433873620613</v>
      </c>
      <c r="BZ30" s="22">
        <v>900.3688627313293</v>
      </c>
    </row>
    <row r="31" spans="1:78" ht="12">
      <c r="A31" s="36" t="s">
        <v>7</v>
      </c>
      <c r="B31" s="36">
        <v>1123</v>
      </c>
      <c r="C31" s="36" t="s">
        <v>195</v>
      </c>
      <c r="D31" s="36" t="s">
        <v>196</v>
      </c>
      <c r="E31" s="36">
        <v>107</v>
      </c>
      <c r="F31" s="36" t="s">
        <v>18</v>
      </c>
      <c r="G31" s="36">
        <v>1</v>
      </c>
      <c r="H31" s="36">
        <f t="shared" si="7"/>
        <v>1071</v>
      </c>
      <c r="I31" s="37" t="str">
        <f t="shared" si="8"/>
        <v>Hayward</v>
      </c>
      <c r="J31" s="37"/>
      <c r="K31" s="38">
        <f t="shared" si="2"/>
        <v>1451.6293458277348</v>
      </c>
      <c r="L31" s="38">
        <f t="shared" si="0"/>
        <v>2376.681004309559</v>
      </c>
      <c r="M31" s="38">
        <f t="shared" si="1"/>
        <v>925.051658481824</v>
      </c>
      <c r="N31" s="37"/>
      <c r="O31" s="38">
        <f t="shared" si="3"/>
        <v>437.73307958813956</v>
      </c>
      <c r="P31" s="38">
        <f t="shared" si="4"/>
        <v>267.8113120172452</v>
      </c>
      <c r="Q31" s="38">
        <f t="shared" si="5"/>
        <v>219.50726687643913</v>
      </c>
      <c r="R31" s="38">
        <f t="shared" si="6"/>
        <v>0</v>
      </c>
      <c r="T31" s="22">
        <v>0</v>
      </c>
      <c r="U31" s="22">
        <v>412.07470712921435</v>
      </c>
      <c r="V31" s="22">
        <v>1.1876708454777105</v>
      </c>
      <c r="W31" s="22">
        <v>0</v>
      </c>
      <c r="X31" s="22">
        <v>0</v>
      </c>
      <c r="Y31" s="22">
        <v>4.95283739477358</v>
      </c>
      <c r="Z31" s="22">
        <v>9.5156406025858</v>
      </c>
      <c r="AA31" s="22">
        <v>234.96688881433772</v>
      </c>
      <c r="AB31" s="22">
        <v>8.679723787740594</v>
      </c>
      <c r="AC31" s="22">
        <v>77.4905263815233</v>
      </c>
      <c r="AD31" s="22">
        <v>702.7613508720817</v>
      </c>
      <c r="AF31" s="22">
        <v>0</v>
      </c>
      <c r="AG31" s="22">
        <v>233.80652816173216</v>
      </c>
      <c r="AH31" s="22">
        <v>0.03472426524711481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0.7236559330047864</v>
      </c>
      <c r="AO31" s="22">
        <v>19.42973558102274</v>
      </c>
      <c r="AP31" s="22">
        <v>183.73843564713275</v>
      </c>
      <c r="AR31" s="22">
        <v>0</v>
      </c>
      <c r="AS31" s="22">
        <v>12.291937559343003</v>
      </c>
      <c r="AT31" s="22">
        <v>0</v>
      </c>
      <c r="AU31" s="22">
        <v>24.634128066230076</v>
      </c>
      <c r="AV31" s="22">
        <v>0</v>
      </c>
      <c r="AW31" s="22">
        <v>0</v>
      </c>
      <c r="AX31" s="22">
        <v>0</v>
      </c>
      <c r="AY31" s="22">
        <v>0</v>
      </c>
      <c r="AZ31" s="22">
        <v>159.37474178624296</v>
      </c>
      <c r="BA31" s="22">
        <v>71.51050460542918</v>
      </c>
      <c r="BB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1.6423217983471008</v>
      </c>
      <c r="BJ31" s="22">
        <v>5.0422400477996785</v>
      </c>
      <c r="BK31" s="22">
        <v>212.82270503029235</v>
      </c>
      <c r="BL31" s="22">
        <v>0</v>
      </c>
      <c r="BM31" s="22">
        <v>0</v>
      </c>
      <c r="BN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</row>
    <row r="32" spans="1:78" ht="12">
      <c r="A32" s="36" t="s">
        <v>7</v>
      </c>
      <c r="B32" s="36">
        <v>1124</v>
      </c>
      <c r="C32" s="36" t="s">
        <v>197</v>
      </c>
      <c r="D32" s="36" t="s">
        <v>198</v>
      </c>
      <c r="E32" s="36">
        <v>107</v>
      </c>
      <c r="F32" s="36" t="s">
        <v>18</v>
      </c>
      <c r="G32" s="36">
        <v>1</v>
      </c>
      <c r="H32" s="36">
        <f t="shared" si="7"/>
        <v>1071</v>
      </c>
      <c r="I32" s="37" t="str">
        <f t="shared" si="8"/>
        <v>Hayward</v>
      </c>
      <c r="J32" s="37"/>
      <c r="K32" s="38">
        <f t="shared" si="2"/>
        <v>7352.5872353201885</v>
      </c>
      <c r="L32" s="38">
        <f t="shared" si="0"/>
        <v>10590.029843593646</v>
      </c>
      <c r="M32" s="38">
        <f t="shared" si="1"/>
        <v>3237.442608273458</v>
      </c>
      <c r="N32" s="37"/>
      <c r="O32" s="38">
        <f t="shared" si="3"/>
        <v>1367.9596380040248</v>
      </c>
      <c r="P32" s="38">
        <f t="shared" si="4"/>
        <v>1183.5448304849542</v>
      </c>
      <c r="Q32" s="38">
        <f t="shared" si="5"/>
        <v>685.9381397844791</v>
      </c>
      <c r="R32" s="38">
        <f t="shared" si="6"/>
        <v>0</v>
      </c>
      <c r="T32" s="22">
        <v>1.742298316504412</v>
      </c>
      <c r="U32" s="22">
        <v>43.07401119817571</v>
      </c>
      <c r="V32" s="22">
        <v>367.5841266753514</v>
      </c>
      <c r="W32" s="22">
        <v>1381.5518561695606</v>
      </c>
      <c r="X32" s="22">
        <v>51.69962871544836</v>
      </c>
      <c r="Y32" s="22">
        <v>30.377402687944624</v>
      </c>
      <c r="Z32" s="22">
        <v>392.2558515065924</v>
      </c>
      <c r="AA32" s="22">
        <v>516.7095934574558</v>
      </c>
      <c r="AB32" s="22">
        <v>314.2060011162095</v>
      </c>
      <c r="AC32" s="22">
        <v>901.214821817116</v>
      </c>
      <c r="AD32" s="22">
        <v>3352.1716436598294</v>
      </c>
      <c r="AF32" s="22">
        <v>-0.14440723435764719</v>
      </c>
      <c r="AG32" s="22">
        <v>24.43970677648768</v>
      </c>
      <c r="AH32" s="22">
        <v>10.747160093982036</v>
      </c>
      <c r="AI32" s="22">
        <v>180.31128664184894</v>
      </c>
      <c r="AJ32" s="22">
        <v>24.009384107172853</v>
      </c>
      <c r="AK32" s="22">
        <v>0</v>
      </c>
      <c r="AL32" s="22">
        <v>0</v>
      </c>
      <c r="AM32" s="22">
        <v>0</v>
      </c>
      <c r="AN32" s="22">
        <v>26.19634477477327</v>
      </c>
      <c r="AO32" s="22">
        <v>225.96782480729448</v>
      </c>
      <c r="AP32" s="22">
        <v>876.4323380368231</v>
      </c>
      <c r="AR32" s="22">
        <v>0</v>
      </c>
      <c r="AS32" s="22">
        <v>54.32204877913245</v>
      </c>
      <c r="AT32" s="22">
        <v>0</v>
      </c>
      <c r="AU32" s="22">
        <v>108.86618159136425</v>
      </c>
      <c r="AV32" s="22">
        <v>0</v>
      </c>
      <c r="AW32" s="22">
        <v>0</v>
      </c>
      <c r="AX32" s="22">
        <v>0</v>
      </c>
      <c r="AY32" s="22">
        <v>0</v>
      </c>
      <c r="AZ32" s="22">
        <v>704.328545087132</v>
      </c>
      <c r="BA32" s="22">
        <v>316.02805502732554</v>
      </c>
      <c r="BB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10.072907029862217</v>
      </c>
      <c r="BJ32" s="22">
        <v>207.85233974818675</v>
      </c>
      <c r="BK32" s="22">
        <v>468.01289300643003</v>
      </c>
      <c r="BL32" s="22">
        <v>0</v>
      </c>
      <c r="BM32" s="22">
        <v>0</v>
      </c>
      <c r="BN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</row>
    <row r="33" spans="1:78" ht="12">
      <c r="A33" s="36" t="s">
        <v>7</v>
      </c>
      <c r="B33" s="36">
        <v>1125</v>
      </c>
      <c r="C33" s="36" t="s">
        <v>199</v>
      </c>
      <c r="D33" s="36" t="s">
        <v>200</v>
      </c>
      <c r="E33" s="36">
        <v>107</v>
      </c>
      <c r="F33" s="36" t="s">
        <v>18</v>
      </c>
      <c r="G33" s="36">
        <v>1</v>
      </c>
      <c r="H33" s="36">
        <f t="shared" si="7"/>
        <v>1071</v>
      </c>
      <c r="I33" s="37" t="str">
        <f t="shared" si="8"/>
        <v>Hayward</v>
      </c>
      <c r="J33" s="37"/>
      <c r="K33" s="38">
        <f t="shared" si="2"/>
        <v>319.4987247972673</v>
      </c>
      <c r="L33" s="38">
        <f t="shared" si="0"/>
        <v>806.7512736042469</v>
      </c>
      <c r="M33" s="38">
        <f t="shared" si="1"/>
        <v>487.2525488069796</v>
      </c>
      <c r="N33" s="37"/>
      <c r="O33" s="38">
        <f t="shared" si="3"/>
        <v>42.441318085331</v>
      </c>
      <c r="P33" s="38">
        <f t="shared" si="4"/>
        <v>418.4727145945434</v>
      </c>
      <c r="Q33" s="38">
        <f t="shared" si="5"/>
        <v>26.338516127105184</v>
      </c>
      <c r="R33" s="38">
        <f t="shared" si="6"/>
        <v>0</v>
      </c>
      <c r="T33" s="22">
        <v>0</v>
      </c>
      <c r="U33" s="22">
        <v>0</v>
      </c>
      <c r="V33" s="22">
        <v>1.1876708454777105</v>
      </c>
      <c r="W33" s="22">
        <v>181.99599978814467</v>
      </c>
      <c r="X33" s="22">
        <v>7.9537890331459025</v>
      </c>
      <c r="Y33" s="22">
        <v>0.660378319303144</v>
      </c>
      <c r="Z33" s="22">
        <v>23.26045480632084</v>
      </c>
      <c r="AA33" s="22">
        <v>15.229335386114482</v>
      </c>
      <c r="AB33" s="22">
        <v>44.26659131747704</v>
      </c>
      <c r="AC33" s="22">
        <v>44.944505301283506</v>
      </c>
      <c r="AD33" s="22">
        <v>0</v>
      </c>
      <c r="AF33" s="22">
        <v>0</v>
      </c>
      <c r="AG33" s="22">
        <v>0</v>
      </c>
      <c r="AH33" s="22">
        <v>0.03472426524711481</v>
      </c>
      <c r="AI33" s="22">
        <v>23.75295052366277</v>
      </c>
      <c r="AJ33" s="22">
        <v>3.6937514011035164</v>
      </c>
      <c r="AK33" s="22">
        <v>0</v>
      </c>
      <c r="AL33" s="22">
        <v>0</v>
      </c>
      <c r="AM33" s="22">
        <v>0</v>
      </c>
      <c r="AN33" s="22">
        <v>3.690645258324411</v>
      </c>
      <c r="AO33" s="22">
        <v>11.269246636993186</v>
      </c>
      <c r="AP33" s="22">
        <v>0</v>
      </c>
      <c r="AR33" s="22">
        <v>0</v>
      </c>
      <c r="AS33" s="22">
        <v>19.206957463221958</v>
      </c>
      <c r="AT33" s="22">
        <v>0</v>
      </c>
      <c r="AU33" s="22">
        <v>38.49243844816054</v>
      </c>
      <c r="AV33" s="22">
        <v>0</v>
      </c>
      <c r="AW33" s="22">
        <v>0</v>
      </c>
      <c r="AX33" s="22">
        <v>0</v>
      </c>
      <c r="AY33" s="22">
        <v>0</v>
      </c>
      <c r="AZ33" s="22">
        <v>249.03347185274558</v>
      </c>
      <c r="BA33" s="22">
        <v>111.73984683041532</v>
      </c>
      <c r="BB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0.21897623977961342</v>
      </c>
      <c r="BJ33" s="22">
        <v>12.325475672399213</v>
      </c>
      <c r="BK33" s="22">
        <v>13.794064214926358</v>
      </c>
      <c r="BL33" s="22">
        <v>0</v>
      </c>
      <c r="BM33" s="22">
        <v>0</v>
      </c>
      <c r="BN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</row>
    <row r="34" spans="1:78" ht="12">
      <c r="A34" s="36" t="s">
        <v>7</v>
      </c>
      <c r="B34" s="36">
        <v>1126</v>
      </c>
      <c r="C34" s="36" t="s">
        <v>201</v>
      </c>
      <c r="D34" s="36" t="s">
        <v>200</v>
      </c>
      <c r="E34" s="36">
        <v>107</v>
      </c>
      <c r="F34" s="36" t="s">
        <v>18</v>
      </c>
      <c r="G34" s="36">
        <v>1</v>
      </c>
      <c r="H34" s="36">
        <f t="shared" si="7"/>
        <v>1071</v>
      </c>
      <c r="I34" s="37" t="str">
        <f t="shared" si="8"/>
        <v>Hayward</v>
      </c>
      <c r="J34" s="37"/>
      <c r="K34" s="38">
        <f t="shared" si="2"/>
        <v>471.2190961455234</v>
      </c>
      <c r="L34" s="38">
        <f t="shared" si="0"/>
        <v>1625.2859998924987</v>
      </c>
      <c r="M34" s="38">
        <f t="shared" si="1"/>
        <v>1154.0669037469754</v>
      </c>
      <c r="N34" s="37"/>
      <c r="O34" s="38">
        <f t="shared" si="3"/>
        <v>74.15216092836582</v>
      </c>
      <c r="P34" s="38">
        <f t="shared" si="4"/>
        <v>989.0525726022465</v>
      </c>
      <c r="Q34" s="38">
        <f t="shared" si="5"/>
        <v>90.8621702163629</v>
      </c>
      <c r="R34" s="38">
        <f t="shared" si="6"/>
        <v>0</v>
      </c>
      <c r="T34" s="22">
        <v>4.6461288440117645</v>
      </c>
      <c r="U34" s="22">
        <v>15.793804105997763</v>
      </c>
      <c r="V34" s="22">
        <v>38.599302478025585</v>
      </c>
      <c r="W34" s="22">
        <v>68.7540443644102</v>
      </c>
      <c r="X34" s="22">
        <v>18.558841077340443</v>
      </c>
      <c r="Y34" s="22">
        <v>4.292459075470435</v>
      </c>
      <c r="Z34" s="22">
        <v>31.19015530847567</v>
      </c>
      <c r="AA34" s="22">
        <v>80.49791561231942</v>
      </c>
      <c r="AB34" s="22">
        <v>32.98295039341426</v>
      </c>
      <c r="AC34" s="22">
        <v>175.90349488605787</v>
      </c>
      <c r="AD34" s="22">
        <v>0</v>
      </c>
      <c r="AF34" s="22">
        <v>-0.3850859582870591</v>
      </c>
      <c r="AG34" s="22">
        <v>8.961225818045484</v>
      </c>
      <c r="AH34" s="22">
        <v>1.1285386205312313</v>
      </c>
      <c r="AI34" s="22">
        <v>8.973336864494822</v>
      </c>
      <c r="AJ34" s="22">
        <v>8.61875326924154</v>
      </c>
      <c r="AK34" s="22">
        <v>0</v>
      </c>
      <c r="AL34" s="22">
        <v>0</v>
      </c>
      <c r="AM34" s="22">
        <v>0</v>
      </c>
      <c r="AN34" s="22">
        <v>2.7498925454181884</v>
      </c>
      <c r="AO34" s="22">
        <v>44.10549976892161</v>
      </c>
      <c r="AP34" s="22">
        <v>0</v>
      </c>
      <c r="AR34" s="22">
        <v>0</v>
      </c>
      <c r="AS34" s="22">
        <v>45.395291086701825</v>
      </c>
      <c r="AT34" s="22">
        <v>0</v>
      </c>
      <c r="AU34" s="22">
        <v>90.97617107431651</v>
      </c>
      <c r="AV34" s="22">
        <v>0</v>
      </c>
      <c r="AW34" s="22">
        <v>0</v>
      </c>
      <c r="AX34" s="22">
        <v>0</v>
      </c>
      <c r="AY34" s="22">
        <v>0</v>
      </c>
      <c r="AZ34" s="22">
        <v>588.5860353850627</v>
      </c>
      <c r="BA34" s="22">
        <v>264.09507505616546</v>
      </c>
      <c r="BB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1.4233455585674872</v>
      </c>
      <c r="BJ34" s="22">
        <v>16.527342378898943</v>
      </c>
      <c r="BK34" s="22">
        <v>72.91148227889647</v>
      </c>
      <c r="BL34" s="22">
        <v>0</v>
      </c>
      <c r="BM34" s="22">
        <v>0</v>
      </c>
      <c r="BN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</row>
    <row r="35" spans="1:78" ht="12">
      <c r="A35" s="36" t="s">
        <v>7</v>
      </c>
      <c r="B35" s="36">
        <v>1127</v>
      </c>
      <c r="C35" s="36" t="s">
        <v>202</v>
      </c>
      <c r="D35" s="36" t="s">
        <v>203</v>
      </c>
      <c r="E35" s="36">
        <v>107</v>
      </c>
      <c r="F35" s="36" t="s">
        <v>18</v>
      </c>
      <c r="G35" s="36">
        <v>1</v>
      </c>
      <c r="H35" s="36">
        <f t="shared" si="7"/>
        <v>1071</v>
      </c>
      <c r="I35" s="37" t="str">
        <f t="shared" si="8"/>
        <v>Hayward</v>
      </c>
      <c r="J35" s="37"/>
      <c r="K35" s="38">
        <f t="shared" si="2"/>
        <v>1691.7651003343199</v>
      </c>
      <c r="L35" s="38">
        <f t="shared" si="0"/>
        <v>2842.9003972093733</v>
      </c>
      <c r="M35" s="38">
        <f t="shared" si="1"/>
        <v>1151.1352968750537</v>
      </c>
      <c r="N35" s="37"/>
      <c r="O35" s="38">
        <f t="shared" si="3"/>
        <v>281.9845459692946</v>
      </c>
      <c r="P35" s="38">
        <f t="shared" si="4"/>
        <v>714.2292189022116</v>
      </c>
      <c r="Q35" s="38">
        <f t="shared" si="5"/>
        <v>154.9215320035475</v>
      </c>
      <c r="R35" s="38">
        <f t="shared" si="6"/>
        <v>0</v>
      </c>
      <c r="T35" s="22">
        <v>0.5807661055014706</v>
      </c>
      <c r="U35" s="22">
        <v>53.12461381108338</v>
      </c>
      <c r="V35" s="22">
        <v>84.9184654516563</v>
      </c>
      <c r="W35" s="22">
        <v>756.2944880085122</v>
      </c>
      <c r="X35" s="22">
        <v>33.14078763810793</v>
      </c>
      <c r="Y35" s="22">
        <v>2.9717024368641476</v>
      </c>
      <c r="Z35" s="22">
        <v>72.95324461982446</v>
      </c>
      <c r="AA35" s="22">
        <v>127.2737314410996</v>
      </c>
      <c r="AB35" s="22">
        <v>31.247005635866145</v>
      </c>
      <c r="AC35" s="22">
        <v>529.2602951858042</v>
      </c>
      <c r="AD35" s="22">
        <v>0</v>
      </c>
      <c r="AF35" s="22">
        <v>-0.04813574478588239</v>
      </c>
      <c r="AG35" s="22">
        <v>30.142305024334807</v>
      </c>
      <c r="AH35" s="22">
        <v>2.4827849651687095</v>
      </c>
      <c r="AI35" s="22">
        <v>98.70670550944303</v>
      </c>
      <c r="AJ35" s="22">
        <v>15.390630837931319</v>
      </c>
      <c r="AK35" s="22">
        <v>0</v>
      </c>
      <c r="AL35" s="22">
        <v>0</v>
      </c>
      <c r="AM35" s="22">
        <v>0</v>
      </c>
      <c r="AN35" s="22">
        <v>2.6051613588172313</v>
      </c>
      <c r="AO35" s="22">
        <v>132.70509401838532</v>
      </c>
      <c r="AP35" s="22">
        <v>0</v>
      </c>
      <c r="AR35" s="22">
        <v>0</v>
      </c>
      <c r="AS35" s="22">
        <v>32.781516567302376</v>
      </c>
      <c r="AT35" s="22">
        <v>0</v>
      </c>
      <c r="AU35" s="22">
        <v>65.69705332666304</v>
      </c>
      <c r="AV35" s="22">
        <v>0</v>
      </c>
      <c r="AW35" s="22">
        <v>0</v>
      </c>
      <c r="AX35" s="22">
        <v>0</v>
      </c>
      <c r="AY35" s="22">
        <v>0</v>
      </c>
      <c r="AZ35" s="22">
        <v>425.0384215712296</v>
      </c>
      <c r="BA35" s="22">
        <v>190.7122274370166</v>
      </c>
      <c r="BB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0.9853930790082603</v>
      </c>
      <c r="BJ35" s="22">
        <v>38.65717369979754</v>
      </c>
      <c r="BK35" s="22">
        <v>115.2789652247417</v>
      </c>
      <c r="BL35" s="22">
        <v>0</v>
      </c>
      <c r="BM35" s="22">
        <v>0</v>
      </c>
      <c r="BN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</row>
    <row r="36" spans="1:78" ht="12">
      <c r="A36" s="36" t="s">
        <v>7</v>
      </c>
      <c r="B36" s="36">
        <v>1128</v>
      </c>
      <c r="C36" s="36" t="s">
        <v>204</v>
      </c>
      <c r="D36" s="36" t="s">
        <v>205</v>
      </c>
      <c r="E36" s="36">
        <v>108</v>
      </c>
      <c r="F36" s="36" t="s">
        <v>20</v>
      </c>
      <c r="G36" s="36">
        <v>1</v>
      </c>
      <c r="H36" s="36">
        <f t="shared" si="7"/>
        <v>1081</v>
      </c>
      <c r="I36" s="37" t="str">
        <f t="shared" si="8"/>
        <v>Livermore</v>
      </c>
      <c r="J36" s="37"/>
      <c r="K36" s="38">
        <f t="shared" si="2"/>
        <v>2865.2971070058966</v>
      </c>
      <c r="L36" s="38">
        <f t="shared" si="0"/>
        <v>3555.901182015172</v>
      </c>
      <c r="M36" s="38">
        <f t="shared" si="1"/>
        <v>690.6040750092751</v>
      </c>
      <c r="N36" s="37"/>
      <c r="O36" s="38">
        <f t="shared" si="3"/>
        <v>519.4178171822097</v>
      </c>
      <c r="P36" s="38">
        <f t="shared" si="4"/>
        <v>616.770980274535</v>
      </c>
      <c r="Q36" s="38">
        <f t="shared" si="5"/>
        <v>354.4152775525307</v>
      </c>
      <c r="R36" s="38">
        <f t="shared" si="6"/>
        <v>-800.0000000000001</v>
      </c>
      <c r="T36" s="22">
        <v>6.388427160516176</v>
      </c>
      <c r="U36" s="22">
        <v>50.970913251174586</v>
      </c>
      <c r="V36" s="22">
        <v>56.41436516019124</v>
      </c>
      <c r="W36" s="22">
        <v>682.6872169830852</v>
      </c>
      <c r="X36" s="22">
        <v>287.6620366987769</v>
      </c>
      <c r="Y36" s="22">
        <v>9.575485629895589</v>
      </c>
      <c r="Z36" s="22">
        <v>269.08117037312064</v>
      </c>
      <c r="AA36" s="22">
        <v>341.57223651713906</v>
      </c>
      <c r="AB36" s="22">
        <v>145.81935963404197</v>
      </c>
      <c r="AC36" s="22">
        <v>1015.1258955979549</v>
      </c>
      <c r="AD36" s="22">
        <v>0</v>
      </c>
      <c r="AF36" s="22">
        <v>-0.5294931926447064</v>
      </c>
      <c r="AG36" s="22">
        <v>28.920319685510414</v>
      </c>
      <c r="AH36" s="22">
        <v>1.6494025992379535</v>
      </c>
      <c r="AI36" s="22">
        <v>89.09995663098394</v>
      </c>
      <c r="AJ36" s="22">
        <v>133.59067567324385</v>
      </c>
      <c r="AK36" s="22">
        <v>0</v>
      </c>
      <c r="AL36" s="22">
        <v>0</v>
      </c>
      <c r="AM36" s="22">
        <v>0</v>
      </c>
      <c r="AN36" s="22">
        <v>12.157419674480412</v>
      </c>
      <c r="AO36" s="22">
        <v>254.52953611139782</v>
      </c>
      <c r="AP36" s="22">
        <v>0</v>
      </c>
      <c r="AR36" s="22">
        <v>0</v>
      </c>
      <c r="AS36" s="22">
        <v>28.308402363008373</v>
      </c>
      <c r="AT36" s="22">
        <v>0</v>
      </c>
      <c r="AU36" s="22">
        <v>56.732537551060545</v>
      </c>
      <c r="AV36" s="22">
        <v>0</v>
      </c>
      <c r="AW36" s="22">
        <v>0</v>
      </c>
      <c r="AX36" s="22">
        <v>0</v>
      </c>
      <c r="AY36" s="22">
        <v>0</v>
      </c>
      <c r="AZ36" s="22">
        <v>367.04094006369775</v>
      </c>
      <c r="BA36" s="22">
        <v>164.68910029676826</v>
      </c>
      <c r="BB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1.4724565005625574</v>
      </c>
      <c r="BJ36" s="22">
        <v>125.43494014019042</v>
      </c>
      <c r="BK36" s="22">
        <v>227.50788091177776</v>
      </c>
      <c r="BL36" s="22">
        <v>0</v>
      </c>
      <c r="BM36" s="22">
        <v>0</v>
      </c>
      <c r="BN36" s="22">
        <v>0</v>
      </c>
      <c r="BP36" s="22">
        <v>0</v>
      </c>
      <c r="BQ36" s="22">
        <v>-30.43020198667914</v>
      </c>
      <c r="BR36" s="22">
        <v>-0.8852264001640759</v>
      </c>
      <c r="BS36" s="22">
        <v>-78.26759452868774</v>
      </c>
      <c r="BT36" s="22">
        <v>-71.69746972409831</v>
      </c>
      <c r="BU36" s="22">
        <v>-0.790260284537808</v>
      </c>
      <c r="BV36" s="22">
        <v>-67.32032589641749</v>
      </c>
      <c r="BW36" s="22">
        <v>-122.10237968676537</v>
      </c>
      <c r="BX36" s="22">
        <v>-203.51392625077514</v>
      </c>
      <c r="BY36" s="22">
        <v>-224.992615241875</v>
      </c>
      <c r="BZ36" s="22">
        <v>0</v>
      </c>
    </row>
    <row r="37" spans="1:78" ht="12">
      <c r="A37" s="36" t="s">
        <v>7</v>
      </c>
      <c r="B37" s="36">
        <v>1129</v>
      </c>
      <c r="C37" s="36" t="s">
        <v>206</v>
      </c>
      <c r="D37" s="36" t="s">
        <v>207</v>
      </c>
      <c r="E37" s="36">
        <v>108</v>
      </c>
      <c r="F37" s="36" t="s">
        <v>20</v>
      </c>
      <c r="G37" s="36">
        <v>1</v>
      </c>
      <c r="H37" s="36">
        <f t="shared" si="7"/>
        <v>1081</v>
      </c>
      <c r="I37" s="37" t="str">
        <f t="shared" si="8"/>
        <v>Livermore</v>
      </c>
      <c r="J37" s="37"/>
      <c r="K37" s="38">
        <f t="shared" si="2"/>
        <v>8511.712136693488</v>
      </c>
      <c r="L37" s="38">
        <f t="shared" si="0"/>
        <v>11425.60546449204</v>
      </c>
      <c r="M37" s="38">
        <f t="shared" si="1"/>
        <v>2913.893327798552</v>
      </c>
      <c r="N37" s="37"/>
      <c r="O37" s="38">
        <f t="shared" si="3"/>
        <v>1486.1041935116816</v>
      </c>
      <c r="P37" s="38">
        <f t="shared" si="4"/>
        <v>950.787078270668</v>
      </c>
      <c r="Q37" s="38">
        <f t="shared" si="5"/>
        <v>515.0825209516216</v>
      </c>
      <c r="R37" s="38">
        <f t="shared" si="6"/>
        <v>-38.080464935418895</v>
      </c>
      <c r="T37" s="22">
        <v>3.194213580258088</v>
      </c>
      <c r="U37" s="22">
        <v>1722.9604479270286</v>
      </c>
      <c r="V37" s="22">
        <v>4304.712979433963</v>
      </c>
      <c r="W37" s="22">
        <v>314.65086185594794</v>
      </c>
      <c r="X37" s="22">
        <v>479.8786049998029</v>
      </c>
      <c r="Y37" s="22">
        <v>40.613266637143354</v>
      </c>
      <c r="Z37" s="22">
        <v>99.91422632715087</v>
      </c>
      <c r="AA37" s="22">
        <v>694.0225697386458</v>
      </c>
      <c r="AB37" s="22">
        <v>565.0500185819127</v>
      </c>
      <c r="AC37" s="22">
        <v>286.71494761163615</v>
      </c>
      <c r="AD37" s="22">
        <v>0</v>
      </c>
      <c r="AF37" s="22">
        <v>-0.2647465963223532</v>
      </c>
      <c r="AG37" s="22">
        <v>977.5882710595072</v>
      </c>
      <c r="AH37" s="22">
        <v>125.85809938816766</v>
      </c>
      <c r="AI37" s="22">
        <v>41.06621223868808</v>
      </c>
      <c r="AJ37" s="22">
        <v>222.85633453324553</v>
      </c>
      <c r="AK37" s="22">
        <v>0</v>
      </c>
      <c r="AL37" s="22">
        <v>0</v>
      </c>
      <c r="AM37" s="22">
        <v>0</v>
      </c>
      <c r="AN37" s="22">
        <v>47.110001238611595</v>
      </c>
      <c r="AO37" s="22">
        <v>71.89002164978412</v>
      </c>
      <c r="AP37" s="22">
        <v>0</v>
      </c>
      <c r="AR37" s="22">
        <v>0</v>
      </c>
      <c r="AS37" s="22">
        <v>43.638990863764015</v>
      </c>
      <c r="AT37" s="22">
        <v>0</v>
      </c>
      <c r="AU37" s="22">
        <v>87.45639037206966</v>
      </c>
      <c r="AV37" s="22">
        <v>0</v>
      </c>
      <c r="AW37" s="22">
        <v>0</v>
      </c>
      <c r="AX37" s="22">
        <v>0</v>
      </c>
      <c r="AY37" s="22">
        <v>0</v>
      </c>
      <c r="AZ37" s="22">
        <v>565.8142068447299</v>
      </c>
      <c r="BA37" s="22">
        <v>253.87749019010437</v>
      </c>
      <c r="BB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6.245246536868777</v>
      </c>
      <c r="BJ37" s="22">
        <v>46.576038676809404</v>
      </c>
      <c r="BK37" s="22">
        <v>462.2612357379434</v>
      </c>
      <c r="BL37" s="22">
        <v>0</v>
      </c>
      <c r="BM37" s="22">
        <v>0</v>
      </c>
      <c r="BN37" s="22">
        <v>0</v>
      </c>
      <c r="BP37" s="22">
        <v>0</v>
      </c>
      <c r="BQ37" s="22">
        <v>-13.17041748845521</v>
      </c>
      <c r="BR37" s="22">
        <v>-1.6235696104032118</v>
      </c>
      <c r="BS37" s="22">
        <v>-1.657941704690736</v>
      </c>
      <c r="BT37" s="22">
        <v>-2.8748469426517134</v>
      </c>
      <c r="BU37" s="22">
        <v>-0.08056368669181814</v>
      </c>
      <c r="BV37" s="22">
        <v>-0.6008309464090128</v>
      </c>
      <c r="BW37" s="22">
        <v>-5.963170412234258</v>
      </c>
      <c r="BX37" s="22">
        <v>-7.906722909071063</v>
      </c>
      <c r="BY37" s="22">
        <v>-4.202401234811874</v>
      </c>
      <c r="BZ37" s="22">
        <v>0</v>
      </c>
    </row>
    <row r="38" spans="1:78" ht="12">
      <c r="A38" s="36" t="s">
        <v>7</v>
      </c>
      <c r="B38" s="36">
        <v>1129</v>
      </c>
      <c r="C38" s="36" t="s">
        <v>206</v>
      </c>
      <c r="D38" s="36" t="s">
        <v>207</v>
      </c>
      <c r="E38" s="36">
        <v>108</v>
      </c>
      <c r="F38" s="36" t="s">
        <v>20</v>
      </c>
      <c r="G38" s="36">
        <v>0</v>
      </c>
      <c r="H38" s="36">
        <f t="shared" si="7"/>
        <v>1080</v>
      </c>
      <c r="I38" s="37" t="s">
        <v>30</v>
      </c>
      <c r="J38" s="37"/>
      <c r="K38" s="38">
        <f t="shared" si="2"/>
        <v>7849.88440139256</v>
      </c>
      <c r="L38" s="38">
        <f t="shared" si="0"/>
        <v>13018.575328813899</v>
      </c>
      <c r="M38" s="38">
        <f t="shared" si="1"/>
        <v>5168.690927421339</v>
      </c>
      <c r="N38" s="37"/>
      <c r="O38" s="38">
        <f t="shared" si="3"/>
        <v>53.02199841547381</v>
      </c>
      <c r="P38" s="38">
        <f t="shared" si="4"/>
        <v>564.9379485655581</v>
      </c>
      <c r="Q38" s="38">
        <f t="shared" si="5"/>
        <v>4557.451062487735</v>
      </c>
      <c r="R38" s="38">
        <f t="shared" si="6"/>
        <v>-6.720082047426864</v>
      </c>
      <c r="T38" s="22">
        <v>0</v>
      </c>
      <c r="U38" s="22">
        <v>27.28020709217796</v>
      </c>
      <c r="V38" s="22">
        <v>40.38080874624216</v>
      </c>
      <c r="W38" s="22">
        <v>19.41290664406877</v>
      </c>
      <c r="X38" s="22">
        <v>33.14078763810793</v>
      </c>
      <c r="Y38" s="22">
        <v>0</v>
      </c>
      <c r="Z38" s="22">
        <v>4.229173601149244</v>
      </c>
      <c r="AA38" s="22">
        <v>7654.916650863402</v>
      </c>
      <c r="AB38" s="22">
        <v>0</v>
      </c>
      <c r="AC38" s="22">
        <v>0</v>
      </c>
      <c r="AD38" s="22">
        <v>70.5238668074126</v>
      </c>
      <c r="AF38" s="22">
        <v>0</v>
      </c>
      <c r="AG38" s="22">
        <v>15.4784809584422</v>
      </c>
      <c r="AH38" s="22">
        <v>1.1806250184019038</v>
      </c>
      <c r="AI38" s="22">
        <v>2.533648055857362</v>
      </c>
      <c r="AJ38" s="22">
        <v>15.390630837931317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18.438613544841026</v>
      </c>
      <c r="AR38" s="22">
        <v>0</v>
      </c>
      <c r="AS38" s="22">
        <v>25.92938265514345</v>
      </c>
      <c r="AT38" s="22">
        <v>0</v>
      </c>
      <c r="AU38" s="22">
        <v>51.96477202404771</v>
      </c>
      <c r="AV38" s="22">
        <v>0</v>
      </c>
      <c r="AW38" s="22">
        <v>0</v>
      </c>
      <c r="AX38" s="22">
        <v>0</v>
      </c>
      <c r="AY38" s="22">
        <v>0</v>
      </c>
      <c r="AZ38" s="22">
        <v>336.1950583778473</v>
      </c>
      <c r="BA38" s="22">
        <v>150.84873550851967</v>
      </c>
      <c r="BB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1.828094054264667</v>
      </c>
      <c r="BK38" s="22">
        <v>4555.62296843347</v>
      </c>
      <c r="BL38" s="22">
        <v>0</v>
      </c>
      <c r="BM38" s="22">
        <v>0</v>
      </c>
      <c r="BN38" s="22">
        <v>0</v>
      </c>
      <c r="BP38" s="22">
        <v>0</v>
      </c>
      <c r="BQ38" s="22">
        <v>-0.053766597548069825</v>
      </c>
      <c r="BR38" s="22">
        <v>-0.0015329984374941508</v>
      </c>
      <c r="BS38" s="22">
        <v>-0.07076420669238598</v>
      </c>
      <c r="BT38" s="22">
        <v>-0.019984171653870786</v>
      </c>
      <c r="BU38" s="22">
        <v>0</v>
      </c>
      <c r="BV38" s="22">
        <v>-0.0023737133171830493</v>
      </c>
      <c r="BW38" s="22">
        <v>-5.915309927850088</v>
      </c>
      <c r="BX38" s="22">
        <v>-0.4365369962125001</v>
      </c>
      <c r="BY38" s="22">
        <v>-0.19587156991264734</v>
      </c>
      <c r="BZ38" s="22">
        <v>-0.023941865802624765</v>
      </c>
    </row>
    <row r="39" spans="1:78" ht="12">
      <c r="A39" s="36" t="s">
        <v>7</v>
      </c>
      <c r="B39" s="36">
        <v>1130</v>
      </c>
      <c r="C39" s="36" t="s">
        <v>208</v>
      </c>
      <c r="D39" s="36" t="s">
        <v>209</v>
      </c>
      <c r="E39" s="36">
        <v>108</v>
      </c>
      <c r="F39" s="36" t="s">
        <v>20</v>
      </c>
      <c r="G39" s="36">
        <v>1</v>
      </c>
      <c r="H39" s="36">
        <f t="shared" si="7"/>
        <v>1081</v>
      </c>
      <c r="I39" s="37" t="str">
        <f t="shared" si="8"/>
        <v>Livermore</v>
      </c>
      <c r="J39" s="37"/>
      <c r="K39" s="38">
        <f t="shared" si="2"/>
        <v>3151.3829676380083</v>
      </c>
      <c r="L39" s="38">
        <f t="shared" si="0"/>
        <v>6882.914054630895</v>
      </c>
      <c r="M39" s="38">
        <f t="shared" si="1"/>
        <v>3731.5310869928867</v>
      </c>
      <c r="N39" s="37"/>
      <c r="O39" s="38">
        <f t="shared" si="3"/>
        <v>703.342589842824</v>
      </c>
      <c r="P39" s="38">
        <f t="shared" si="4"/>
        <v>1228.280582283483</v>
      </c>
      <c r="Q39" s="38">
        <f t="shared" si="5"/>
        <v>291.542598703062</v>
      </c>
      <c r="R39" s="38">
        <f t="shared" si="6"/>
        <v>1508.3653161635175</v>
      </c>
      <c r="T39" s="22">
        <v>0</v>
      </c>
      <c r="U39" s="22">
        <v>681.2872771178127</v>
      </c>
      <c r="V39" s="22">
        <v>366.39645582987373</v>
      </c>
      <c r="W39" s="22">
        <v>526.5750927203653</v>
      </c>
      <c r="X39" s="22">
        <v>102.07362592537244</v>
      </c>
      <c r="Y39" s="22">
        <v>71.32085848473955</v>
      </c>
      <c r="Z39" s="22">
        <v>96.74234612628896</v>
      </c>
      <c r="AA39" s="22">
        <v>353.5381428919433</v>
      </c>
      <c r="AB39" s="22">
        <v>311.6020839798873</v>
      </c>
      <c r="AC39" s="22">
        <v>358.7811371464528</v>
      </c>
      <c r="AD39" s="22">
        <v>283.0659474152723</v>
      </c>
      <c r="AF39" s="22">
        <v>0</v>
      </c>
      <c r="AG39" s="22">
        <v>386.55469551478024</v>
      </c>
      <c r="AH39" s="22">
        <v>10.712435828734922</v>
      </c>
      <c r="AI39" s="22">
        <v>68.72520351513096</v>
      </c>
      <c r="AJ39" s="22">
        <v>47.40314298082846</v>
      </c>
      <c r="AK39" s="22">
        <v>0</v>
      </c>
      <c r="AL39" s="22">
        <v>0</v>
      </c>
      <c r="AM39" s="22">
        <v>0</v>
      </c>
      <c r="AN39" s="22">
        <v>25.979247994871834</v>
      </c>
      <c r="AO39" s="22">
        <v>89.95967574013527</v>
      </c>
      <c r="AP39" s="22">
        <v>74.00818826834245</v>
      </c>
      <c r="AR39" s="22">
        <v>0</v>
      </c>
      <c r="AS39" s="22">
        <v>56.37531928378676</v>
      </c>
      <c r="AT39" s="22">
        <v>0</v>
      </c>
      <c r="AU39" s="22">
        <v>112.98111695627922</v>
      </c>
      <c r="AV39" s="22">
        <v>0</v>
      </c>
      <c r="AW39" s="22">
        <v>0</v>
      </c>
      <c r="AX39" s="22">
        <v>0</v>
      </c>
      <c r="AY39" s="22">
        <v>0</v>
      </c>
      <c r="AZ39" s="22">
        <v>730.9508294029076</v>
      </c>
      <c r="BA39" s="22">
        <v>327.9733166405095</v>
      </c>
      <c r="BB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10.967262211086634</v>
      </c>
      <c r="BJ39" s="22">
        <v>45.097434274371025</v>
      </c>
      <c r="BK39" s="22">
        <v>235.47790221760434</v>
      </c>
      <c r="BL39" s="22">
        <v>0</v>
      </c>
      <c r="BM39" s="22">
        <v>0</v>
      </c>
      <c r="BN39" s="22">
        <v>0</v>
      </c>
      <c r="BP39" s="22">
        <v>0</v>
      </c>
      <c r="BQ39" s="22">
        <v>337.0891524754988</v>
      </c>
      <c r="BR39" s="22">
        <v>14.72414240089897</v>
      </c>
      <c r="BS39" s="22">
        <v>108.70621135910159</v>
      </c>
      <c r="BT39" s="22">
        <v>57.85249233321565</v>
      </c>
      <c r="BU39" s="22">
        <v>4.425829389987102</v>
      </c>
      <c r="BV39" s="22">
        <v>74.65849959919683</v>
      </c>
      <c r="BW39" s="22">
        <v>235.91167981259167</v>
      </c>
      <c r="BX39" s="22">
        <v>175.52985851277123</v>
      </c>
      <c r="BY39" s="22">
        <v>211.02088647924964</v>
      </c>
      <c r="BZ39" s="22">
        <v>288.44656380100594</v>
      </c>
    </row>
    <row r="40" spans="1:78" ht="12">
      <c r="A40" s="36" t="s">
        <v>7</v>
      </c>
      <c r="B40" s="36">
        <v>1130</v>
      </c>
      <c r="C40" s="36" t="s">
        <v>208</v>
      </c>
      <c r="D40" s="36" t="s">
        <v>209</v>
      </c>
      <c r="E40" s="36">
        <v>108</v>
      </c>
      <c r="F40" s="36" t="s">
        <v>20</v>
      </c>
      <c r="G40" s="36">
        <v>0</v>
      </c>
      <c r="H40" s="36">
        <f t="shared" si="7"/>
        <v>1080</v>
      </c>
      <c r="I40" s="37" t="s">
        <v>30</v>
      </c>
      <c r="J40" s="37"/>
      <c r="K40" s="38">
        <f t="shared" si="2"/>
        <v>142.05769424185695</v>
      </c>
      <c r="L40" s="38">
        <f t="shared" si="0"/>
        <v>220.08827701980323</v>
      </c>
      <c r="M40" s="38">
        <f t="shared" si="1"/>
        <v>78.03058277794626</v>
      </c>
      <c r="N40" s="37"/>
      <c r="O40" s="38">
        <f t="shared" si="3"/>
        <v>1.2872875179899672</v>
      </c>
      <c r="P40" s="38">
        <f t="shared" si="4"/>
        <v>15.617428863043179</v>
      </c>
      <c r="Q40" s="38">
        <f t="shared" si="5"/>
        <v>61.12586639691312</v>
      </c>
      <c r="R40" s="38">
        <f t="shared" si="6"/>
        <v>0</v>
      </c>
      <c r="T40" s="22">
        <v>0.5807661055014706</v>
      </c>
      <c r="U40" s="22">
        <v>0</v>
      </c>
      <c r="V40" s="22">
        <v>3.5630125364331313</v>
      </c>
      <c r="W40" s="22">
        <v>0</v>
      </c>
      <c r="X40" s="22">
        <v>2.651263011048634</v>
      </c>
      <c r="Y40" s="22">
        <v>0</v>
      </c>
      <c r="Z40" s="22">
        <v>118.94550753232248</v>
      </c>
      <c r="AA40" s="22">
        <v>16.317145056551233</v>
      </c>
      <c r="AB40" s="22">
        <v>0</v>
      </c>
      <c r="AC40" s="22">
        <v>0</v>
      </c>
      <c r="AD40" s="22">
        <v>0</v>
      </c>
      <c r="AF40" s="22">
        <v>-0.048135744785882395</v>
      </c>
      <c r="AG40" s="22">
        <v>0</v>
      </c>
      <c r="AH40" s="22">
        <v>0.10417279574134444</v>
      </c>
      <c r="AI40" s="22">
        <v>0</v>
      </c>
      <c r="AJ40" s="22">
        <v>1.2312504670345052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R40" s="22">
        <v>0</v>
      </c>
      <c r="AS40" s="22">
        <v>0.716804898852243</v>
      </c>
      <c r="AT40" s="22">
        <v>0</v>
      </c>
      <c r="AU40" s="22">
        <v>1.4365403006302817</v>
      </c>
      <c r="AV40" s="22">
        <v>0</v>
      </c>
      <c r="AW40" s="22">
        <v>0</v>
      </c>
      <c r="AX40" s="22">
        <v>0</v>
      </c>
      <c r="AY40" s="22">
        <v>0</v>
      </c>
      <c r="AZ40" s="22">
        <v>9.29394532913624</v>
      </c>
      <c r="BA40" s="22">
        <v>4.170138334424413</v>
      </c>
      <c r="BB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51.41514527619377</v>
      </c>
      <c r="BK40" s="22">
        <v>9.710721120719347</v>
      </c>
      <c r="BL40" s="22">
        <v>0</v>
      </c>
      <c r="BM40" s="22">
        <v>0</v>
      </c>
      <c r="BN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</row>
    <row r="41" spans="1:78" ht="12">
      <c r="A41" s="36" t="s">
        <v>7</v>
      </c>
      <c r="B41" s="36">
        <v>1131</v>
      </c>
      <c r="C41" s="36" t="s">
        <v>210</v>
      </c>
      <c r="D41" s="36" t="s">
        <v>211</v>
      </c>
      <c r="E41" s="36">
        <v>109</v>
      </c>
      <c r="F41" s="36" t="s">
        <v>22</v>
      </c>
      <c r="G41" s="36">
        <v>1</v>
      </c>
      <c r="H41" s="36">
        <f t="shared" si="7"/>
        <v>1091</v>
      </c>
      <c r="I41" s="37" t="str">
        <f t="shared" si="8"/>
        <v>Newark</v>
      </c>
      <c r="J41" s="37"/>
      <c r="K41" s="38">
        <f t="shared" si="2"/>
        <v>861.7203034041801</v>
      </c>
      <c r="L41" s="38">
        <f t="shared" si="0"/>
        <v>2098.1826098349743</v>
      </c>
      <c r="M41" s="38">
        <f t="shared" si="1"/>
        <v>1236.4623064307941</v>
      </c>
      <c r="N41" s="37"/>
      <c r="O41" s="38">
        <f t="shared" si="3"/>
        <v>207.9873925581945</v>
      </c>
      <c r="P41" s="38">
        <f t="shared" si="4"/>
        <v>852.4540623568629</v>
      </c>
      <c r="Q41" s="38">
        <f t="shared" si="5"/>
        <v>176.0208515157367</v>
      </c>
      <c r="R41" s="38">
        <f t="shared" si="6"/>
        <v>0</v>
      </c>
      <c r="T41" s="22">
        <v>0</v>
      </c>
      <c r="U41" s="22">
        <v>310.1328806268652</v>
      </c>
      <c r="V41" s="22">
        <v>279.6964841100008</v>
      </c>
      <c r="W41" s="22">
        <v>22.648391084746894</v>
      </c>
      <c r="X41" s="22">
        <v>3.9768945165729526</v>
      </c>
      <c r="Y41" s="22">
        <v>8.584918150940872</v>
      </c>
      <c r="Z41" s="22">
        <v>103.08610652801283</v>
      </c>
      <c r="AA41" s="22">
        <v>57.65391253314769</v>
      </c>
      <c r="AB41" s="22">
        <v>0</v>
      </c>
      <c r="AC41" s="22">
        <v>75.94071585389283</v>
      </c>
      <c r="AD41" s="22">
        <v>0</v>
      </c>
      <c r="AF41" s="22">
        <v>0</v>
      </c>
      <c r="AG41" s="22">
        <v>175.96588879071132</v>
      </c>
      <c r="AH41" s="22">
        <v>8.17756446569554</v>
      </c>
      <c r="AI41" s="22">
        <v>2.9559227318335886</v>
      </c>
      <c r="AJ41" s="22">
        <v>1.8468757005517584</v>
      </c>
      <c r="AK41" s="22">
        <v>0</v>
      </c>
      <c r="AL41" s="22">
        <v>0</v>
      </c>
      <c r="AM41" s="22">
        <v>0</v>
      </c>
      <c r="AN41" s="22">
        <v>0</v>
      </c>
      <c r="AO41" s="22">
        <v>19.041140869402284</v>
      </c>
      <c r="AP41" s="22">
        <v>0</v>
      </c>
      <c r="AR41" s="22">
        <v>0</v>
      </c>
      <c r="AS41" s="22">
        <v>39.12572634730273</v>
      </c>
      <c r="AT41" s="22">
        <v>0</v>
      </c>
      <c r="AU41" s="22">
        <v>78.41140982620188</v>
      </c>
      <c r="AV41" s="22">
        <v>0</v>
      </c>
      <c r="AW41" s="22">
        <v>0</v>
      </c>
      <c r="AX41" s="22">
        <v>0</v>
      </c>
      <c r="AY41" s="22">
        <v>0</v>
      </c>
      <c r="AZ41" s="22">
        <v>507.29614462293677</v>
      </c>
      <c r="BA41" s="22">
        <v>227.62078156042148</v>
      </c>
      <c r="BB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5.762762966954947</v>
      </c>
      <c r="BJ41" s="22">
        <v>63.86423478628732</v>
      </c>
      <c r="BK41" s="22">
        <v>106.39385376249443</v>
      </c>
      <c r="BL41" s="22">
        <v>0</v>
      </c>
      <c r="BM41" s="22">
        <v>0</v>
      </c>
      <c r="BN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</row>
    <row r="42" spans="1:78" ht="12">
      <c r="A42" s="36" t="s">
        <v>7</v>
      </c>
      <c r="B42" s="36">
        <v>1132</v>
      </c>
      <c r="C42" s="36" t="s">
        <v>212</v>
      </c>
      <c r="D42" s="36" t="s">
        <v>213</v>
      </c>
      <c r="E42" s="36">
        <v>109</v>
      </c>
      <c r="F42" s="36" t="s">
        <v>22</v>
      </c>
      <c r="G42" s="36">
        <v>1</v>
      </c>
      <c r="H42" s="36">
        <f t="shared" si="7"/>
        <v>1091</v>
      </c>
      <c r="I42" s="37" t="str">
        <f t="shared" si="8"/>
        <v>Newark</v>
      </c>
      <c r="J42" s="37"/>
      <c r="K42" s="38">
        <f t="shared" si="2"/>
        <v>177.71548121451718</v>
      </c>
      <c r="L42" s="38">
        <f t="shared" si="0"/>
        <v>385.83334762432673</v>
      </c>
      <c r="M42" s="38">
        <f t="shared" si="1"/>
        <v>208.11786640980955</v>
      </c>
      <c r="N42" s="37"/>
      <c r="O42" s="38">
        <f t="shared" si="3"/>
        <v>27.1820666972419</v>
      </c>
      <c r="P42" s="38">
        <f t="shared" si="4"/>
        <v>133.05393482272123</v>
      </c>
      <c r="Q42" s="38">
        <f t="shared" si="5"/>
        <v>47.8818648898464</v>
      </c>
      <c r="R42" s="38">
        <f t="shared" si="6"/>
        <v>0</v>
      </c>
      <c r="T42" s="22">
        <v>0</v>
      </c>
      <c r="U42" s="22">
        <v>0</v>
      </c>
      <c r="V42" s="22">
        <v>5.344518804649698</v>
      </c>
      <c r="W42" s="22">
        <v>64.70968881356255</v>
      </c>
      <c r="X42" s="22">
        <v>9.279420538670221</v>
      </c>
      <c r="Y42" s="22">
        <v>0.6603783193031441</v>
      </c>
      <c r="Z42" s="22">
        <v>5.286467001436554</v>
      </c>
      <c r="AA42" s="22">
        <v>23.931812749608472</v>
      </c>
      <c r="AB42" s="22">
        <v>17.359447575481187</v>
      </c>
      <c r="AC42" s="22">
        <v>51.14374741180536</v>
      </c>
      <c r="AD42" s="22">
        <v>0</v>
      </c>
      <c r="AF42" s="22">
        <v>0</v>
      </c>
      <c r="AG42" s="22">
        <v>0</v>
      </c>
      <c r="AH42" s="22">
        <v>0.15625919361201668</v>
      </c>
      <c r="AI42" s="22">
        <v>8.445493519524538</v>
      </c>
      <c r="AJ42" s="22">
        <v>4.309376634620769</v>
      </c>
      <c r="AK42" s="22">
        <v>0</v>
      </c>
      <c r="AL42" s="22">
        <v>0</v>
      </c>
      <c r="AM42" s="22">
        <v>0</v>
      </c>
      <c r="AN42" s="22">
        <v>1.4473118660095725</v>
      </c>
      <c r="AO42" s="22">
        <v>12.823625483475006</v>
      </c>
      <c r="AP42" s="22">
        <v>0</v>
      </c>
      <c r="AR42" s="22">
        <v>0</v>
      </c>
      <c r="AS42" s="22">
        <v>6.106876690707032</v>
      </c>
      <c r="AT42" s="22">
        <v>0</v>
      </c>
      <c r="AU42" s="22">
        <v>12.23872003557372</v>
      </c>
      <c r="AV42" s="22">
        <v>0</v>
      </c>
      <c r="AW42" s="22">
        <v>0</v>
      </c>
      <c r="AX42" s="22">
        <v>0</v>
      </c>
      <c r="AY42" s="22">
        <v>0</v>
      </c>
      <c r="AZ42" s="22">
        <v>79.18051088390662</v>
      </c>
      <c r="BA42" s="22">
        <v>35.52782721253386</v>
      </c>
      <c r="BB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0.44328945899653444</v>
      </c>
      <c r="BJ42" s="22">
        <v>3.275088963399349</v>
      </c>
      <c r="BK42" s="22">
        <v>44.16348646745051</v>
      </c>
      <c r="BL42" s="22">
        <v>0</v>
      </c>
      <c r="BM42" s="22">
        <v>0</v>
      </c>
      <c r="BN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</row>
    <row r="43" spans="1:78" ht="12">
      <c r="A43" s="36" t="s">
        <v>7</v>
      </c>
      <c r="B43" s="36">
        <v>1133</v>
      </c>
      <c r="C43" s="36" t="s">
        <v>214</v>
      </c>
      <c r="D43" s="36" t="s">
        <v>215</v>
      </c>
      <c r="E43" s="36">
        <v>110</v>
      </c>
      <c r="F43" s="36" t="s">
        <v>24</v>
      </c>
      <c r="G43" s="36">
        <v>1</v>
      </c>
      <c r="H43" s="36">
        <f t="shared" si="7"/>
        <v>1101</v>
      </c>
      <c r="I43" s="37" t="str">
        <f t="shared" si="8"/>
        <v>Oakland</v>
      </c>
      <c r="J43" s="37"/>
      <c r="K43" s="38">
        <f t="shared" si="2"/>
        <v>33490.406299851384</v>
      </c>
      <c r="L43" s="38">
        <f t="shared" si="0"/>
        <v>41772.84879069873</v>
      </c>
      <c r="M43" s="38">
        <f t="shared" si="1"/>
        <v>8282.442490847345</v>
      </c>
      <c r="N43" s="37"/>
      <c r="O43" s="38">
        <f t="shared" si="3"/>
        <v>4915.5642720924325</v>
      </c>
      <c r="P43" s="38">
        <f t="shared" si="4"/>
        <v>4847.2237357153335</v>
      </c>
      <c r="Q43" s="38">
        <f t="shared" si="5"/>
        <v>6019.65448303958</v>
      </c>
      <c r="R43" s="38">
        <f t="shared" si="6"/>
        <v>-7500.000000000001</v>
      </c>
      <c r="T43" s="22">
        <v>58.65737665564853</v>
      </c>
      <c r="U43" s="22">
        <v>1485.3354861504286</v>
      </c>
      <c r="V43" s="22">
        <v>3484.0324252088412</v>
      </c>
      <c r="W43" s="22">
        <v>4113.918466322227</v>
      </c>
      <c r="X43" s="22">
        <v>2046.7750445295478</v>
      </c>
      <c r="Y43" s="22">
        <v>330.8495379708757</v>
      </c>
      <c r="Z43" s="22">
        <v>1287.2547148498045</v>
      </c>
      <c r="AA43" s="22">
        <v>5474.946071308123</v>
      </c>
      <c r="AB43" s="22">
        <v>7950.626989570374</v>
      </c>
      <c r="AC43" s="22">
        <v>6732.376932026679</v>
      </c>
      <c r="AD43" s="22">
        <v>525.6332552588386</v>
      </c>
      <c r="AF43" s="22">
        <v>-4.861710223374122</v>
      </c>
      <c r="AG43" s="22">
        <v>842.7625553425515</v>
      </c>
      <c r="AH43" s="22">
        <v>101.86363210241065</v>
      </c>
      <c r="AI43" s="22">
        <v>536.922250503771</v>
      </c>
      <c r="AJ43" s="22">
        <v>950.5253605506391</v>
      </c>
      <c r="AK43" s="22">
        <v>0</v>
      </c>
      <c r="AL43" s="22">
        <v>0</v>
      </c>
      <c r="AM43" s="22">
        <v>0</v>
      </c>
      <c r="AN43" s="22">
        <v>662.8688346323835</v>
      </c>
      <c r="AO43" s="22">
        <v>1688.055427279239</v>
      </c>
      <c r="AP43" s="22">
        <v>137.42792190481256</v>
      </c>
      <c r="AR43" s="22">
        <v>0</v>
      </c>
      <c r="AS43" s="22">
        <v>222.47667974436246</v>
      </c>
      <c r="AT43" s="22">
        <v>0</v>
      </c>
      <c r="AU43" s="22">
        <v>445.8629076265183</v>
      </c>
      <c r="AV43" s="22">
        <v>0</v>
      </c>
      <c r="AW43" s="22">
        <v>0</v>
      </c>
      <c r="AX43" s="22">
        <v>0</v>
      </c>
      <c r="AY43" s="22">
        <v>0</v>
      </c>
      <c r="AZ43" s="22">
        <v>2884.5870080724367</v>
      </c>
      <c r="BA43" s="22">
        <v>1294.2971402720154</v>
      </c>
      <c r="BB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74.89809225573303</v>
      </c>
      <c r="BJ43" s="22">
        <v>852.7118153829948</v>
      </c>
      <c r="BK43" s="22">
        <v>5092.0445754008515</v>
      </c>
      <c r="BL43" s="22">
        <v>0</v>
      </c>
      <c r="BM43" s="22">
        <v>0</v>
      </c>
      <c r="BN43" s="22">
        <v>0</v>
      </c>
      <c r="BP43" s="22">
        <v>0</v>
      </c>
      <c r="BQ43" s="22">
        <v>-503.9037171267126</v>
      </c>
      <c r="BR43" s="22">
        <v>-48.406781219771936</v>
      </c>
      <c r="BS43" s="22">
        <v>-467.03092314461105</v>
      </c>
      <c r="BT43" s="22">
        <v>-451.70069260598</v>
      </c>
      <c r="BU43" s="22">
        <v>-35.592443453778664</v>
      </c>
      <c r="BV43" s="22">
        <v>-405.21855974328986</v>
      </c>
      <c r="BW43" s="22">
        <v>-2419.7987312581035</v>
      </c>
      <c r="BX43" s="22">
        <v>-1685.7922235874216</v>
      </c>
      <c r="BY43" s="22">
        <v>-1417.2485830128003</v>
      </c>
      <c r="BZ43" s="22">
        <v>-65.30734484753104</v>
      </c>
    </row>
    <row r="44" spans="1:78" ht="12">
      <c r="A44" s="36" t="s">
        <v>7</v>
      </c>
      <c r="B44" s="36">
        <v>1134</v>
      </c>
      <c r="C44" s="36" t="s">
        <v>216</v>
      </c>
      <c r="D44" s="36" t="s">
        <v>217</v>
      </c>
      <c r="E44" s="36">
        <v>110</v>
      </c>
      <c r="F44" s="36" t="s">
        <v>24</v>
      </c>
      <c r="G44" s="36">
        <v>1</v>
      </c>
      <c r="H44" s="36">
        <f t="shared" si="7"/>
        <v>1101</v>
      </c>
      <c r="I44" s="37" t="str">
        <f t="shared" si="8"/>
        <v>Oakland</v>
      </c>
      <c r="J44" s="37"/>
      <c r="K44" s="38">
        <f t="shared" si="2"/>
        <v>5148.017577911045</v>
      </c>
      <c r="L44" s="38">
        <f t="shared" si="0"/>
        <v>12417.34202945768</v>
      </c>
      <c r="M44" s="38">
        <f t="shared" si="1"/>
        <v>7269.324451546636</v>
      </c>
      <c r="N44" s="37"/>
      <c r="O44" s="38">
        <f t="shared" si="3"/>
        <v>918.5422564007441</v>
      </c>
      <c r="P44" s="38">
        <f t="shared" si="4"/>
        <v>2522.2568692646228</v>
      </c>
      <c r="Q44" s="38">
        <f t="shared" si="5"/>
        <v>628.5253258812702</v>
      </c>
      <c r="R44" s="38">
        <f t="shared" si="6"/>
        <v>3199.9999999999995</v>
      </c>
      <c r="T44" s="22">
        <v>12.196088215530882</v>
      </c>
      <c r="U44" s="22">
        <v>500.37643008547474</v>
      </c>
      <c r="V44" s="22">
        <v>1260.118767051851</v>
      </c>
      <c r="W44" s="22">
        <v>423.84846172883476</v>
      </c>
      <c r="X44" s="22">
        <v>42.420208176778154</v>
      </c>
      <c r="Y44" s="22">
        <v>44.90572571261379</v>
      </c>
      <c r="Z44" s="22">
        <v>62.908957317095016</v>
      </c>
      <c r="AA44" s="22">
        <v>620.0515121489469</v>
      </c>
      <c r="AB44" s="22">
        <v>175.33042051235998</v>
      </c>
      <c r="AC44" s="22">
        <v>1425.050780156214</v>
      </c>
      <c r="AD44" s="22">
        <v>580.8102268053465</v>
      </c>
      <c r="AF44" s="22">
        <v>-1.0108506405035302</v>
      </c>
      <c r="AG44" s="22">
        <v>283.907927053532</v>
      </c>
      <c r="AH44" s="22">
        <v>36.84244542718882</v>
      </c>
      <c r="AI44" s="22">
        <v>55.317982552885745</v>
      </c>
      <c r="AJ44" s="22">
        <v>19.700007472552088</v>
      </c>
      <c r="AK44" s="22">
        <v>0</v>
      </c>
      <c r="AL44" s="22">
        <v>0</v>
      </c>
      <c r="AM44" s="22">
        <v>0</v>
      </c>
      <c r="AN44" s="22">
        <v>14.617849846696684</v>
      </c>
      <c r="AO44" s="22">
        <v>357.3128373350082</v>
      </c>
      <c r="AP44" s="22">
        <v>151.85405735338404</v>
      </c>
      <c r="AR44" s="22">
        <v>0</v>
      </c>
      <c r="AS44" s="22">
        <v>115.76592382187465</v>
      </c>
      <c r="AT44" s="22">
        <v>0</v>
      </c>
      <c r="AU44" s="22">
        <v>232.0051317675195</v>
      </c>
      <c r="AV44" s="22">
        <v>0</v>
      </c>
      <c r="AW44" s="22">
        <v>0</v>
      </c>
      <c r="AX44" s="22">
        <v>0</v>
      </c>
      <c r="AY44" s="22">
        <v>0</v>
      </c>
      <c r="AZ44" s="22">
        <v>1500.9972290929288</v>
      </c>
      <c r="BA44" s="22">
        <v>673.4885845823001</v>
      </c>
      <c r="BB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10.165808928921832</v>
      </c>
      <c r="BJ44" s="22">
        <v>41.67256921173558</v>
      </c>
      <c r="BK44" s="22">
        <v>576.6869477406128</v>
      </c>
      <c r="BL44" s="22">
        <v>0</v>
      </c>
      <c r="BM44" s="22">
        <v>0</v>
      </c>
      <c r="BN44" s="22">
        <v>0</v>
      </c>
      <c r="BP44" s="22">
        <v>0</v>
      </c>
      <c r="BQ44" s="22">
        <v>250.50563172769185</v>
      </c>
      <c r="BR44" s="22">
        <v>27.409490605412735</v>
      </c>
      <c r="BS44" s="22">
        <v>157.33202105624457</v>
      </c>
      <c r="BT44" s="22">
        <v>335.6241835283578</v>
      </c>
      <c r="BU44" s="22">
        <v>13.777807440430836</v>
      </c>
      <c r="BV44" s="22">
        <v>148.96288469223825</v>
      </c>
      <c r="BW44" s="22">
        <v>962.8868037536522</v>
      </c>
      <c r="BX44" s="22">
        <v>582.3936349370861</v>
      </c>
      <c r="BY44" s="22">
        <v>550.121355585715</v>
      </c>
      <c r="BZ44" s="22">
        <v>170.98618667317047</v>
      </c>
    </row>
    <row r="45" spans="1:78" ht="12">
      <c r="A45" s="36" t="s">
        <v>7</v>
      </c>
      <c r="B45" s="36">
        <v>1135</v>
      </c>
      <c r="C45" s="36" t="s">
        <v>218</v>
      </c>
      <c r="D45" s="36" t="s">
        <v>219</v>
      </c>
      <c r="E45" s="36">
        <v>110</v>
      </c>
      <c r="F45" s="36" t="s">
        <v>24</v>
      </c>
      <c r="G45" s="36">
        <v>1</v>
      </c>
      <c r="H45" s="36">
        <f t="shared" si="7"/>
        <v>1101</v>
      </c>
      <c r="I45" s="37" t="str">
        <f t="shared" si="8"/>
        <v>Oakland</v>
      </c>
      <c r="J45" s="37"/>
      <c r="K45" s="38">
        <f t="shared" si="2"/>
        <v>88183.7763761986</v>
      </c>
      <c r="L45" s="38">
        <f t="shared" si="0"/>
        <v>127621.8702310523</v>
      </c>
      <c r="M45" s="38">
        <f t="shared" si="1"/>
        <v>39438.093854853694</v>
      </c>
      <c r="N45" s="37"/>
      <c r="O45" s="38">
        <f t="shared" si="3"/>
        <v>17023.10558730345</v>
      </c>
      <c r="P45" s="38">
        <f t="shared" si="4"/>
        <v>5333.4754588951155</v>
      </c>
      <c r="Q45" s="38">
        <f t="shared" si="5"/>
        <v>17081.51280865513</v>
      </c>
      <c r="R45" s="38">
        <f t="shared" si="6"/>
        <v>0</v>
      </c>
      <c r="T45" s="22">
        <v>14.228769584786027</v>
      </c>
      <c r="U45" s="22">
        <v>1849.3108807750107</v>
      </c>
      <c r="V45" s="22">
        <v>2019.0404373121082</v>
      </c>
      <c r="W45" s="22">
        <v>4810.356492178198</v>
      </c>
      <c r="X45" s="22">
        <v>4586.685009114138</v>
      </c>
      <c r="Y45" s="22">
        <v>1190.6621097035684</v>
      </c>
      <c r="Z45" s="22">
        <v>5165.4069071036565</v>
      </c>
      <c r="AA45" s="22">
        <v>14397.160988230364</v>
      </c>
      <c r="AB45" s="22">
        <v>5259.223115375855</v>
      </c>
      <c r="AC45" s="22">
        <v>5900.128678689179</v>
      </c>
      <c r="AD45" s="22">
        <v>42991.572988131746</v>
      </c>
      <c r="AF45" s="22">
        <v>-1.1793257472541185</v>
      </c>
      <c r="AG45" s="22">
        <v>1049.278077603871</v>
      </c>
      <c r="AH45" s="22">
        <v>59.031250920095204</v>
      </c>
      <c r="AI45" s="22">
        <v>627.8168745076545</v>
      </c>
      <c r="AJ45" s="22">
        <v>2130.0633079696945</v>
      </c>
      <c r="AK45" s="22">
        <v>0</v>
      </c>
      <c r="AL45" s="22">
        <v>0</v>
      </c>
      <c r="AM45" s="22">
        <v>0</v>
      </c>
      <c r="AN45" s="22">
        <v>438.47800961283275</v>
      </c>
      <c r="AO45" s="22">
        <v>1479.38006713907</v>
      </c>
      <c r="AP45" s="22">
        <v>11240.237325297485</v>
      </c>
      <c r="AR45" s="22">
        <v>0</v>
      </c>
      <c r="AS45" s="22">
        <v>244.7945414299956</v>
      </c>
      <c r="AT45" s="22">
        <v>0</v>
      </c>
      <c r="AU45" s="22">
        <v>490.58987278348104</v>
      </c>
      <c r="AV45" s="22">
        <v>0</v>
      </c>
      <c r="AW45" s="22">
        <v>0</v>
      </c>
      <c r="AX45" s="22">
        <v>0</v>
      </c>
      <c r="AY45" s="22">
        <v>0</v>
      </c>
      <c r="AZ45" s="22">
        <v>3173.955826145003</v>
      </c>
      <c r="BA45" s="22">
        <v>1424.1352185366356</v>
      </c>
      <c r="BB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269.54343380655973</v>
      </c>
      <c r="BJ45" s="22">
        <v>3421.703140906455</v>
      </c>
      <c r="BK45" s="22">
        <v>13390.266233942115</v>
      </c>
      <c r="BL45" s="22">
        <v>0</v>
      </c>
      <c r="BM45" s="22">
        <v>0</v>
      </c>
      <c r="BN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</row>
    <row r="46" spans="1:78" ht="12">
      <c r="A46" s="36" t="s">
        <v>7</v>
      </c>
      <c r="B46" s="36">
        <v>1136</v>
      </c>
      <c r="C46" s="36" t="s">
        <v>220</v>
      </c>
      <c r="D46" s="36" t="s">
        <v>221</v>
      </c>
      <c r="E46" s="36">
        <v>110</v>
      </c>
      <c r="F46" s="36" t="s">
        <v>24</v>
      </c>
      <c r="G46" s="36">
        <v>1</v>
      </c>
      <c r="H46" s="36">
        <f t="shared" si="7"/>
        <v>1101</v>
      </c>
      <c r="I46" s="37" t="str">
        <f t="shared" si="8"/>
        <v>Oakland</v>
      </c>
      <c r="J46" s="37"/>
      <c r="K46" s="38">
        <f t="shared" si="2"/>
        <v>3451.7463448115873</v>
      </c>
      <c r="L46" s="38">
        <f t="shared" si="0"/>
        <v>5313.696931727989</v>
      </c>
      <c r="M46" s="38">
        <f t="shared" si="1"/>
        <v>1861.950586916402</v>
      </c>
      <c r="N46" s="37"/>
      <c r="O46" s="38">
        <f t="shared" si="3"/>
        <v>651.2578235274896</v>
      </c>
      <c r="P46" s="38">
        <f t="shared" si="4"/>
        <v>317.77061621200284</v>
      </c>
      <c r="Q46" s="38">
        <f t="shared" si="5"/>
        <v>392.9221471769097</v>
      </c>
      <c r="R46" s="38">
        <f t="shared" si="6"/>
        <v>500</v>
      </c>
      <c r="T46" s="22">
        <v>0.8711491582522058</v>
      </c>
      <c r="U46" s="22">
        <v>53.84251399771964</v>
      </c>
      <c r="V46" s="22">
        <v>33.25478367337588</v>
      </c>
      <c r="W46" s="22">
        <v>392.3024884322232</v>
      </c>
      <c r="X46" s="22">
        <v>70.2584697927888</v>
      </c>
      <c r="Y46" s="22">
        <v>26.415132772125755</v>
      </c>
      <c r="Z46" s="22">
        <v>128.98979483505198</v>
      </c>
      <c r="AA46" s="22">
        <v>324.1672817901513</v>
      </c>
      <c r="AB46" s="22">
        <v>500.82006255263246</v>
      </c>
      <c r="AC46" s="22">
        <v>744.6839585264396</v>
      </c>
      <c r="AD46" s="22">
        <v>1176.1407092808267</v>
      </c>
      <c r="AF46" s="22">
        <v>-0.07220361717882359</v>
      </c>
      <c r="AG46" s="22">
        <v>30.549633470609596</v>
      </c>
      <c r="AH46" s="22">
        <v>0.9722794269192145</v>
      </c>
      <c r="AI46" s="22">
        <v>51.20080446211755</v>
      </c>
      <c r="AJ46" s="22">
        <v>32.62813737641439</v>
      </c>
      <c r="AK46" s="22">
        <v>0</v>
      </c>
      <c r="AL46" s="22">
        <v>0</v>
      </c>
      <c r="AM46" s="22">
        <v>0</v>
      </c>
      <c r="AN46" s="22">
        <v>41.75494733437619</v>
      </c>
      <c r="AO46" s="22">
        <v>186.71975893362867</v>
      </c>
      <c r="AP46" s="22">
        <v>307.5044661406027</v>
      </c>
      <c r="AR46" s="22">
        <v>0</v>
      </c>
      <c r="AS46" s="22">
        <v>14.584957383802992</v>
      </c>
      <c r="AT46" s="22">
        <v>0</v>
      </c>
      <c r="AU46" s="22">
        <v>29.22954223437453</v>
      </c>
      <c r="AV46" s="22">
        <v>0</v>
      </c>
      <c r="AW46" s="22">
        <v>0</v>
      </c>
      <c r="AX46" s="22">
        <v>0</v>
      </c>
      <c r="AY46" s="22">
        <v>0</v>
      </c>
      <c r="AZ46" s="22">
        <v>189.10556661916542</v>
      </c>
      <c r="BA46" s="22">
        <v>84.85054997465988</v>
      </c>
      <c r="BB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5.979887605248136</v>
      </c>
      <c r="BJ46" s="22">
        <v>85.44627636692003</v>
      </c>
      <c r="BK46" s="22">
        <v>301.4959832047415</v>
      </c>
      <c r="BL46" s="22">
        <v>0</v>
      </c>
      <c r="BM46" s="22">
        <v>0</v>
      </c>
      <c r="BN46" s="22">
        <v>0</v>
      </c>
      <c r="BP46" s="22">
        <v>0</v>
      </c>
      <c r="BQ46" s="22">
        <v>39.14150495745186</v>
      </c>
      <c r="BR46" s="22">
        <v>4.28273290709574</v>
      </c>
      <c r="BS46" s="22">
        <v>24.583128290038218</v>
      </c>
      <c r="BT46" s="22">
        <v>52.441278676305906</v>
      </c>
      <c r="BU46" s="22">
        <v>2.1527824125673183</v>
      </c>
      <c r="BV46" s="22">
        <v>23.275450733162227</v>
      </c>
      <c r="BW46" s="22">
        <v>150.45106308650816</v>
      </c>
      <c r="BX46" s="22">
        <v>90.99900545891971</v>
      </c>
      <c r="BY46" s="22">
        <v>85.95646181026798</v>
      </c>
      <c r="BZ46" s="22">
        <v>26.716591667682884</v>
      </c>
    </row>
    <row r="47" spans="1:78" ht="12">
      <c r="A47" s="36" t="s">
        <v>7</v>
      </c>
      <c r="B47" s="36">
        <v>1137</v>
      </c>
      <c r="C47" s="36" t="s">
        <v>222</v>
      </c>
      <c r="D47" s="36" t="s">
        <v>223</v>
      </c>
      <c r="E47" s="36">
        <v>110</v>
      </c>
      <c r="F47" s="36" t="s">
        <v>24</v>
      </c>
      <c r="G47" s="36">
        <v>1</v>
      </c>
      <c r="H47" s="36">
        <f t="shared" si="7"/>
        <v>1101</v>
      </c>
      <c r="I47" s="37" t="str">
        <f t="shared" si="8"/>
        <v>Oakland</v>
      </c>
      <c r="J47" s="37"/>
      <c r="K47" s="38">
        <f t="shared" si="2"/>
        <v>8130.469611905067</v>
      </c>
      <c r="L47" s="38">
        <f t="shared" si="0"/>
        <v>15672.390155388628</v>
      </c>
      <c r="M47" s="38">
        <f t="shared" si="1"/>
        <v>7541.92054348356</v>
      </c>
      <c r="N47" s="37"/>
      <c r="O47" s="38">
        <f t="shared" si="3"/>
        <v>1320.508515880001</v>
      </c>
      <c r="P47" s="38">
        <f t="shared" si="4"/>
        <v>1801.6452270529644</v>
      </c>
      <c r="Q47" s="38">
        <f t="shared" si="5"/>
        <v>919.7668005505949</v>
      </c>
      <c r="R47" s="38">
        <f t="shared" si="6"/>
        <v>3500</v>
      </c>
      <c r="T47" s="22">
        <v>13.067237373783088</v>
      </c>
      <c r="U47" s="22">
        <v>348.8994907052235</v>
      </c>
      <c r="V47" s="22">
        <v>706.6641530592382</v>
      </c>
      <c r="W47" s="22">
        <v>1305.517971813626</v>
      </c>
      <c r="X47" s="22">
        <v>241.26493400542586</v>
      </c>
      <c r="Y47" s="22">
        <v>217.26446705073442</v>
      </c>
      <c r="Z47" s="22">
        <v>268.02387697283376</v>
      </c>
      <c r="AA47" s="22">
        <v>745.1496242491743</v>
      </c>
      <c r="AB47" s="22">
        <v>1569.2940608234996</v>
      </c>
      <c r="AC47" s="22">
        <v>1887.6692226539087</v>
      </c>
      <c r="AD47" s="22">
        <v>827.6545731976187</v>
      </c>
      <c r="AF47" s="22">
        <v>-1.0830542576823539</v>
      </c>
      <c r="AG47" s="22">
        <v>197.9616248895503</v>
      </c>
      <c r="AH47" s="22">
        <v>20.66093782203333</v>
      </c>
      <c r="AI47" s="22">
        <v>170.3878317564078</v>
      </c>
      <c r="AJ47" s="22">
        <v>112.04379250014004</v>
      </c>
      <c r="AK47" s="22">
        <v>0</v>
      </c>
      <c r="AL47" s="22">
        <v>0</v>
      </c>
      <c r="AM47" s="22">
        <v>0</v>
      </c>
      <c r="AN47" s="22">
        <v>130.8369926872654</v>
      </c>
      <c r="AO47" s="22">
        <v>473.3083587537142</v>
      </c>
      <c r="AP47" s="22">
        <v>216.39203172857225</v>
      </c>
      <c r="AR47" s="22">
        <v>0</v>
      </c>
      <c r="AS47" s="22">
        <v>82.69146836335783</v>
      </c>
      <c r="AT47" s="22">
        <v>0</v>
      </c>
      <c r="AU47" s="22">
        <v>165.7210030406669</v>
      </c>
      <c r="AV47" s="22">
        <v>0</v>
      </c>
      <c r="AW47" s="22">
        <v>0</v>
      </c>
      <c r="AX47" s="22">
        <v>0</v>
      </c>
      <c r="AY47" s="22">
        <v>0</v>
      </c>
      <c r="AZ47" s="22">
        <v>1072.1606219288215</v>
      </c>
      <c r="BA47" s="22">
        <v>481.0721337201183</v>
      </c>
      <c r="BB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49.184575553165935</v>
      </c>
      <c r="BJ47" s="22">
        <v>177.54615622142833</v>
      </c>
      <c r="BK47" s="22">
        <v>693.0360687760007</v>
      </c>
      <c r="BL47" s="22">
        <v>0</v>
      </c>
      <c r="BM47" s="22">
        <v>0</v>
      </c>
      <c r="BN47" s="22">
        <v>0</v>
      </c>
      <c r="BP47" s="22">
        <v>0</v>
      </c>
      <c r="BQ47" s="22">
        <v>273.990534702163</v>
      </c>
      <c r="BR47" s="22">
        <v>29.979130349670182</v>
      </c>
      <c r="BS47" s="22">
        <v>172.08189803026752</v>
      </c>
      <c r="BT47" s="22">
        <v>367.08895073414135</v>
      </c>
      <c r="BU47" s="22">
        <v>15.069476887971229</v>
      </c>
      <c r="BV47" s="22">
        <v>162.9281551321356</v>
      </c>
      <c r="BW47" s="22">
        <v>1053.157441605557</v>
      </c>
      <c r="BX47" s="22">
        <v>636.993038212438</v>
      </c>
      <c r="BY47" s="22">
        <v>601.6952326718758</v>
      </c>
      <c r="BZ47" s="22">
        <v>187.0161416737802</v>
      </c>
    </row>
    <row r="48" spans="1:78" ht="12">
      <c r="A48" s="36" t="s">
        <v>7</v>
      </c>
      <c r="B48" s="36">
        <v>1138</v>
      </c>
      <c r="C48" s="36" t="s">
        <v>224</v>
      </c>
      <c r="D48" s="36" t="s">
        <v>225</v>
      </c>
      <c r="E48" s="36">
        <v>110</v>
      </c>
      <c r="F48" s="36" t="s">
        <v>24</v>
      </c>
      <c r="G48" s="36">
        <v>1</v>
      </c>
      <c r="H48" s="36">
        <f t="shared" si="7"/>
        <v>1101</v>
      </c>
      <c r="I48" s="37" t="str">
        <f t="shared" si="8"/>
        <v>Oakland</v>
      </c>
      <c r="J48" s="37"/>
      <c r="K48" s="38">
        <f t="shared" si="2"/>
        <v>10584.955746808222</v>
      </c>
      <c r="L48" s="38">
        <f t="shared" si="0"/>
        <v>12861.423957413986</v>
      </c>
      <c r="M48" s="38">
        <f t="shared" si="1"/>
        <v>2276.4682106057635</v>
      </c>
      <c r="N48" s="37"/>
      <c r="O48" s="38">
        <f t="shared" si="3"/>
        <v>1267.1840793968493</v>
      </c>
      <c r="P48" s="38">
        <f t="shared" si="4"/>
        <v>1945.7608499910457</v>
      </c>
      <c r="Q48" s="38">
        <f t="shared" si="5"/>
        <v>863.5232812178681</v>
      </c>
      <c r="R48" s="38">
        <f t="shared" si="6"/>
        <v>-1800</v>
      </c>
      <c r="T48" s="22">
        <v>59.81890886665147</v>
      </c>
      <c r="U48" s="22">
        <v>223.9848582305138</v>
      </c>
      <c r="V48" s="22">
        <v>277.9149778417842</v>
      </c>
      <c r="W48" s="22">
        <v>981.969527745812</v>
      </c>
      <c r="X48" s="22">
        <v>110.02741495851834</v>
      </c>
      <c r="Y48" s="22">
        <v>39.292509998537064</v>
      </c>
      <c r="Z48" s="22">
        <v>263.79470337168425</v>
      </c>
      <c r="AA48" s="22">
        <v>731.008098533496</v>
      </c>
      <c r="AB48" s="22">
        <v>6131.356883659954</v>
      </c>
      <c r="AC48" s="22">
        <v>1417.301727518062</v>
      </c>
      <c r="AD48" s="22">
        <v>348.4861360832079</v>
      </c>
      <c r="AF48" s="22">
        <v>-4.9579817129458865</v>
      </c>
      <c r="AG48" s="22">
        <v>127.08647523773597</v>
      </c>
      <c r="AH48" s="22">
        <v>8.125478067824867</v>
      </c>
      <c r="AI48" s="22">
        <v>128.16036415878494</v>
      </c>
      <c r="AJ48" s="22">
        <v>51.096894381931975</v>
      </c>
      <c r="AK48" s="22">
        <v>0</v>
      </c>
      <c r="AL48" s="22">
        <v>0</v>
      </c>
      <c r="AM48" s="22">
        <v>0</v>
      </c>
      <c r="AN48" s="22">
        <v>511.190551074581</v>
      </c>
      <c r="AO48" s="22">
        <v>355.3698637769061</v>
      </c>
      <c r="AP48" s="22">
        <v>91.11243441203041</v>
      </c>
      <c r="AR48" s="22">
        <v>0</v>
      </c>
      <c r="AS48" s="22">
        <v>89.30605168748062</v>
      </c>
      <c r="AT48" s="22">
        <v>0</v>
      </c>
      <c r="AU48" s="22">
        <v>178.9772119926346</v>
      </c>
      <c r="AV48" s="22">
        <v>0</v>
      </c>
      <c r="AW48" s="22">
        <v>0</v>
      </c>
      <c r="AX48" s="22">
        <v>0</v>
      </c>
      <c r="AY48" s="22">
        <v>0</v>
      </c>
      <c r="AZ48" s="22">
        <v>1157.9239529103047</v>
      </c>
      <c r="BA48" s="22">
        <v>519.5536334006259</v>
      </c>
      <c r="BB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8.895082812806603</v>
      </c>
      <c r="BJ48" s="22">
        <v>174.74463896349633</v>
      </c>
      <c r="BK48" s="22">
        <v>679.8835594415651</v>
      </c>
      <c r="BL48" s="22">
        <v>0</v>
      </c>
      <c r="BM48" s="22">
        <v>0</v>
      </c>
      <c r="BN48" s="22">
        <v>0</v>
      </c>
      <c r="BP48" s="22">
        <v>0</v>
      </c>
      <c r="BQ48" s="22">
        <v>-93.36076272885562</v>
      </c>
      <c r="BR48" s="22">
        <v>-3.5878755251991423</v>
      </c>
      <c r="BS48" s="22">
        <v>-135.61926857032992</v>
      </c>
      <c r="BT48" s="22">
        <v>-22.562278211366245</v>
      </c>
      <c r="BU48" s="22">
        <v>-3.9277011952149206</v>
      </c>
      <c r="BV48" s="22">
        <v>-77.1600154555241</v>
      </c>
      <c r="BW48" s="22">
        <v>-300.2085000468977</v>
      </c>
      <c r="BX48" s="22">
        <v>-737.0120290294965</v>
      </c>
      <c r="BY48" s="22">
        <v>-386.3300812262517</v>
      </c>
      <c r="BZ48" s="22">
        <v>-40.23148801086418</v>
      </c>
    </row>
    <row r="49" spans="1:78" ht="12">
      <c r="A49" s="36" t="s">
        <v>7</v>
      </c>
      <c r="B49" s="36">
        <v>1139</v>
      </c>
      <c r="C49" s="36" t="s">
        <v>226</v>
      </c>
      <c r="D49" s="36" t="s">
        <v>227</v>
      </c>
      <c r="E49" s="36">
        <v>110</v>
      </c>
      <c r="F49" s="36" t="s">
        <v>24</v>
      </c>
      <c r="G49" s="36">
        <v>1</v>
      </c>
      <c r="H49" s="36">
        <f t="shared" si="7"/>
        <v>1101</v>
      </c>
      <c r="I49" s="37" t="str">
        <f t="shared" si="8"/>
        <v>Oakland</v>
      </c>
      <c r="J49" s="37"/>
      <c r="K49" s="38">
        <f t="shared" si="2"/>
        <v>7427.530313753902</v>
      </c>
      <c r="L49" s="38">
        <f t="shared" si="0"/>
        <v>14894.40071353692</v>
      </c>
      <c r="M49" s="38">
        <f t="shared" si="1"/>
        <v>7466.870399783017</v>
      </c>
      <c r="N49" s="37"/>
      <c r="O49" s="38">
        <f t="shared" si="3"/>
        <v>1495.2799176271837</v>
      </c>
      <c r="P49" s="38">
        <f t="shared" si="4"/>
        <v>2858.8150174364077</v>
      </c>
      <c r="Q49" s="38">
        <f t="shared" si="5"/>
        <v>1012.7754647194257</v>
      </c>
      <c r="R49" s="38">
        <f t="shared" si="6"/>
        <v>2100</v>
      </c>
      <c r="T49" s="22">
        <v>1.4519152637536763</v>
      </c>
      <c r="U49" s="22">
        <v>785.3828041800707</v>
      </c>
      <c r="V49" s="22">
        <v>1837.3267979540178</v>
      </c>
      <c r="W49" s="22">
        <v>608.2710748474885</v>
      </c>
      <c r="X49" s="22">
        <v>1171.858250883497</v>
      </c>
      <c r="Y49" s="22">
        <v>66.36802108996598</v>
      </c>
      <c r="Z49" s="22">
        <v>227.84672776191576</v>
      </c>
      <c r="AA49" s="22">
        <v>910.4966941555598</v>
      </c>
      <c r="AB49" s="22">
        <v>500.82006255263246</v>
      </c>
      <c r="AC49" s="22">
        <v>1288.667453724734</v>
      </c>
      <c r="AD49" s="22">
        <v>29.040511340267322</v>
      </c>
      <c r="AF49" s="22">
        <v>-0.12033936196470599</v>
      </c>
      <c r="AG49" s="22">
        <v>445.6173202246255</v>
      </c>
      <c r="AH49" s="22">
        <v>53.71843833728661</v>
      </c>
      <c r="AI49" s="22">
        <v>79.38763908353074</v>
      </c>
      <c r="AJ49" s="22">
        <v>544.2127064292516</v>
      </c>
      <c r="AK49" s="22">
        <v>0</v>
      </c>
      <c r="AL49" s="22">
        <v>0</v>
      </c>
      <c r="AM49" s="22">
        <v>0</v>
      </c>
      <c r="AN49" s="22">
        <v>41.75494733437619</v>
      </c>
      <c r="AO49" s="22">
        <v>323.11650271240853</v>
      </c>
      <c r="AP49" s="22">
        <v>7.592702867669201</v>
      </c>
      <c r="AR49" s="22">
        <v>0</v>
      </c>
      <c r="AS49" s="22">
        <v>131.21318671474788</v>
      </c>
      <c r="AT49" s="22">
        <v>0</v>
      </c>
      <c r="AU49" s="22">
        <v>262.96281037096514</v>
      </c>
      <c r="AV49" s="22">
        <v>0</v>
      </c>
      <c r="AW49" s="22">
        <v>0</v>
      </c>
      <c r="AX49" s="22">
        <v>0</v>
      </c>
      <c r="AY49" s="22">
        <v>0</v>
      </c>
      <c r="AZ49" s="22">
        <v>1701.2832721166842</v>
      </c>
      <c r="BA49" s="22">
        <v>763.3557482340108</v>
      </c>
      <c r="BB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15.024467608185946</v>
      </c>
      <c r="BJ49" s="22">
        <v>150.93174227107605</v>
      </c>
      <c r="BK49" s="22">
        <v>846.8192548401637</v>
      </c>
      <c r="BL49" s="22">
        <v>0</v>
      </c>
      <c r="BM49" s="22">
        <v>0</v>
      </c>
      <c r="BN49" s="22">
        <v>0</v>
      </c>
      <c r="BP49" s="22">
        <v>0</v>
      </c>
      <c r="BQ49" s="22">
        <v>164.39432082129778</v>
      </c>
      <c r="BR49" s="22">
        <v>17.98747820980211</v>
      </c>
      <c r="BS49" s="22">
        <v>103.2491388181605</v>
      </c>
      <c r="BT49" s="22">
        <v>220.2533704404848</v>
      </c>
      <c r="BU49" s="22">
        <v>9.041686132782736</v>
      </c>
      <c r="BV49" s="22">
        <v>97.75689307928134</v>
      </c>
      <c r="BW49" s="22">
        <v>631.8944649633343</v>
      </c>
      <c r="BX49" s="22">
        <v>382.19582292746276</v>
      </c>
      <c r="BY49" s="22">
        <v>361.0171396031255</v>
      </c>
      <c r="BZ49" s="22">
        <v>112.20968500426811</v>
      </c>
    </row>
    <row r="50" spans="1:78" ht="12">
      <c r="A50" s="36" t="s">
        <v>7</v>
      </c>
      <c r="B50" s="36">
        <v>1140</v>
      </c>
      <c r="C50" s="36" t="s">
        <v>228</v>
      </c>
      <c r="D50" s="36" t="s">
        <v>229</v>
      </c>
      <c r="E50" s="36">
        <v>112</v>
      </c>
      <c r="F50" s="36" t="s">
        <v>27</v>
      </c>
      <c r="G50" s="36">
        <v>1</v>
      </c>
      <c r="H50" s="36">
        <f t="shared" si="7"/>
        <v>1121</v>
      </c>
      <c r="I50" s="37" t="str">
        <f t="shared" si="8"/>
        <v>Pleasanton</v>
      </c>
      <c r="J50" s="37"/>
      <c r="K50" s="38">
        <f t="shared" si="2"/>
        <v>9910.57286915457</v>
      </c>
      <c r="L50" s="38">
        <f t="shared" si="0"/>
        <v>15321.826295395978</v>
      </c>
      <c r="M50" s="38">
        <f t="shared" si="1"/>
        <v>5411.253426241408</v>
      </c>
      <c r="N50" s="37"/>
      <c r="O50" s="38">
        <f t="shared" si="3"/>
        <v>694.4914901260025</v>
      </c>
      <c r="P50" s="38">
        <f t="shared" si="4"/>
        <v>1276.906638795477</v>
      </c>
      <c r="Q50" s="38">
        <f t="shared" si="5"/>
        <v>3439.8552973199294</v>
      </c>
      <c r="R50" s="38">
        <f t="shared" si="6"/>
        <v>0</v>
      </c>
      <c r="T50" s="22">
        <v>1.4519152637536765</v>
      </c>
      <c r="U50" s="22">
        <v>292.90327614759485</v>
      </c>
      <c r="V50" s="22">
        <v>2157.9979262329994</v>
      </c>
      <c r="W50" s="22">
        <v>202.21777754238295</v>
      </c>
      <c r="X50" s="22">
        <v>99.42236291432377</v>
      </c>
      <c r="Y50" s="22">
        <v>1402.313361040226</v>
      </c>
      <c r="Z50" s="22">
        <v>883.8972826401921</v>
      </c>
      <c r="AA50" s="22">
        <v>3140.5065185508943</v>
      </c>
      <c r="AB50" s="22">
        <v>281.2230507227952</v>
      </c>
      <c r="AC50" s="22">
        <v>880.2923796941046</v>
      </c>
      <c r="AD50" s="22">
        <v>568.347018405302</v>
      </c>
      <c r="AF50" s="22">
        <v>-0.120339361964706</v>
      </c>
      <c r="AG50" s="22">
        <v>166.19000608011623</v>
      </c>
      <c r="AH50" s="22">
        <v>63.0939899540076</v>
      </c>
      <c r="AI50" s="22">
        <v>26.392167248514184</v>
      </c>
      <c r="AJ50" s="22">
        <v>46.17189251379394</v>
      </c>
      <c r="AK50" s="22">
        <v>0</v>
      </c>
      <c r="AL50" s="22">
        <v>0</v>
      </c>
      <c r="AM50" s="22">
        <v>0</v>
      </c>
      <c r="AN50" s="22">
        <v>23.446452229355078</v>
      </c>
      <c r="AO50" s="22">
        <v>220.72179620041828</v>
      </c>
      <c r="AP50" s="22">
        <v>148.59552526176196</v>
      </c>
      <c r="AR50" s="22">
        <v>0</v>
      </c>
      <c r="AS50" s="22">
        <v>58.607146034868975</v>
      </c>
      <c r="AT50" s="22">
        <v>0</v>
      </c>
      <c r="AU50" s="22">
        <v>117.4538948029262</v>
      </c>
      <c r="AV50" s="22">
        <v>0</v>
      </c>
      <c r="AW50" s="22">
        <v>0</v>
      </c>
      <c r="AX50" s="22">
        <v>0</v>
      </c>
      <c r="AY50" s="22">
        <v>0</v>
      </c>
      <c r="AZ50" s="22">
        <v>759.8882373947823</v>
      </c>
      <c r="BA50" s="22">
        <v>340.95736056289945</v>
      </c>
      <c r="BB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274.0109756800655</v>
      </c>
      <c r="BJ50" s="22">
        <v>566.0044760829855</v>
      </c>
      <c r="BK50" s="22">
        <v>2599.839845556878</v>
      </c>
      <c r="BL50" s="22">
        <v>0</v>
      </c>
      <c r="BM50" s="22">
        <v>0</v>
      </c>
      <c r="BN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</row>
    <row r="51" spans="1:78" ht="12">
      <c r="A51" s="36" t="s">
        <v>7</v>
      </c>
      <c r="B51" s="36">
        <v>1141</v>
      </c>
      <c r="C51" s="36" t="s">
        <v>230</v>
      </c>
      <c r="D51" s="36" t="s">
        <v>231</v>
      </c>
      <c r="E51" s="36">
        <v>113</v>
      </c>
      <c r="F51" s="36" t="s">
        <v>28</v>
      </c>
      <c r="G51" s="36">
        <v>1</v>
      </c>
      <c r="H51" s="36">
        <f t="shared" si="7"/>
        <v>1131</v>
      </c>
      <c r="I51" s="37" t="str">
        <f t="shared" si="8"/>
        <v>San Leandro</v>
      </c>
      <c r="J51" s="37"/>
      <c r="K51" s="38">
        <f t="shared" si="2"/>
        <v>1429.173303630054</v>
      </c>
      <c r="L51" s="38">
        <f t="shared" si="0"/>
        <v>2687.6565376378803</v>
      </c>
      <c r="M51" s="38">
        <f t="shared" si="1"/>
        <v>1258.483234007826</v>
      </c>
      <c r="N51" s="37"/>
      <c r="O51" s="38">
        <f t="shared" si="3"/>
        <v>254.36885837330837</v>
      </c>
      <c r="P51" s="38">
        <f t="shared" si="4"/>
        <v>322.59985648290433</v>
      </c>
      <c r="Q51" s="38">
        <f t="shared" si="5"/>
        <v>143.79437135897507</v>
      </c>
      <c r="R51" s="38">
        <f t="shared" si="6"/>
        <v>537.7201477926384</v>
      </c>
      <c r="T51" s="22">
        <v>0.5807661055014705</v>
      </c>
      <c r="U51" s="22">
        <v>160.80964180652268</v>
      </c>
      <c r="V51" s="22">
        <v>14.845885568471385</v>
      </c>
      <c r="W51" s="22">
        <v>586.4315548729105</v>
      </c>
      <c r="X51" s="22">
        <v>13.256315055243173</v>
      </c>
      <c r="Y51" s="22">
        <v>5.2830265544251525</v>
      </c>
      <c r="Z51" s="22">
        <v>92.51317252513974</v>
      </c>
      <c r="AA51" s="22">
        <v>128.36154111153638</v>
      </c>
      <c r="AB51" s="22">
        <v>163.1788072095232</v>
      </c>
      <c r="AC51" s="22">
        <v>238.67082125509168</v>
      </c>
      <c r="AD51" s="22">
        <v>25.24177156568884</v>
      </c>
      <c r="AF51" s="22">
        <v>-0.048135744785882395</v>
      </c>
      <c r="AG51" s="22">
        <v>91.241571965554</v>
      </c>
      <c r="AH51" s="22">
        <v>0.43405331558893523</v>
      </c>
      <c r="AI51" s="22">
        <v>76.53728502069113</v>
      </c>
      <c r="AJ51" s="22">
        <v>6.156252335172527</v>
      </c>
      <c r="AK51" s="22">
        <v>0</v>
      </c>
      <c r="AL51" s="22">
        <v>0</v>
      </c>
      <c r="AM51" s="22">
        <v>0</v>
      </c>
      <c r="AN51" s="22">
        <v>13.604731540489986</v>
      </c>
      <c r="AO51" s="22">
        <v>59.84358558955001</v>
      </c>
      <c r="AP51" s="22">
        <v>6.599514351047661</v>
      </c>
      <c r="AR51" s="22">
        <v>0</v>
      </c>
      <c r="AS51" s="22">
        <v>14.806608662913872</v>
      </c>
      <c r="AT51" s="22">
        <v>0</v>
      </c>
      <c r="AU51" s="22">
        <v>29.673750966260815</v>
      </c>
      <c r="AV51" s="22">
        <v>0</v>
      </c>
      <c r="AW51" s="22">
        <v>0</v>
      </c>
      <c r="AX51" s="22">
        <v>0</v>
      </c>
      <c r="AY51" s="22">
        <v>0</v>
      </c>
      <c r="AZ51" s="22">
        <v>191.97945165188236</v>
      </c>
      <c r="BA51" s="22">
        <v>86.14004520184724</v>
      </c>
      <c r="BB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0.896553632984326</v>
      </c>
      <c r="BJ51" s="22">
        <v>46.56374605064852</v>
      </c>
      <c r="BK51" s="22">
        <v>96.33407167534222</v>
      </c>
      <c r="BL51" s="22">
        <v>0</v>
      </c>
      <c r="BM51" s="22">
        <v>0</v>
      </c>
      <c r="BN51" s="22">
        <v>0</v>
      </c>
      <c r="BP51" s="22">
        <v>0</v>
      </c>
      <c r="BQ51" s="22">
        <v>93.15529368849418</v>
      </c>
      <c r="BR51" s="22">
        <v>15.808093826877315</v>
      </c>
      <c r="BS51" s="22">
        <v>37.68744884945942</v>
      </c>
      <c r="BT51" s="22">
        <v>43.102797432720045</v>
      </c>
      <c r="BU51" s="22">
        <v>2.2414550054305504</v>
      </c>
      <c r="BV51" s="22">
        <v>18.650573013603285</v>
      </c>
      <c r="BW51" s="22">
        <v>156.6993384543662</v>
      </c>
      <c r="BX51" s="22">
        <v>79.26417725587962</v>
      </c>
      <c r="BY51" s="22">
        <v>81.85407425333163</v>
      </c>
      <c r="BZ51" s="22">
        <v>9.256896012476089</v>
      </c>
    </row>
    <row r="52" spans="1:78" ht="12">
      <c r="A52" s="36" t="s">
        <v>7</v>
      </c>
      <c r="B52" s="36">
        <v>1142</v>
      </c>
      <c r="C52" s="36" t="s">
        <v>232</v>
      </c>
      <c r="D52" s="36" t="s">
        <v>233</v>
      </c>
      <c r="E52" s="36">
        <v>113</v>
      </c>
      <c r="F52" s="36" t="s">
        <v>28</v>
      </c>
      <c r="G52" s="36">
        <v>1</v>
      </c>
      <c r="H52" s="36">
        <f t="shared" si="7"/>
        <v>1131</v>
      </c>
      <c r="I52" s="37" t="str">
        <f t="shared" si="8"/>
        <v>San Leandro</v>
      </c>
      <c r="J52" s="37"/>
      <c r="K52" s="38">
        <f t="shared" si="2"/>
        <v>2258.854459529109</v>
      </c>
      <c r="L52" s="38">
        <f t="shared" si="0"/>
        <v>4088.7889360479285</v>
      </c>
      <c r="M52" s="38">
        <f t="shared" si="1"/>
        <v>1829.9344765188193</v>
      </c>
      <c r="N52" s="37"/>
      <c r="O52" s="38">
        <f t="shared" si="3"/>
        <v>305.75318932866753</v>
      </c>
      <c r="P52" s="38">
        <f t="shared" si="4"/>
        <v>403.69183860664157</v>
      </c>
      <c r="Q52" s="38">
        <f t="shared" si="5"/>
        <v>241.42703962689393</v>
      </c>
      <c r="R52" s="38">
        <f t="shared" si="6"/>
        <v>879.0624089566162</v>
      </c>
      <c r="T52" s="22">
        <v>7.549959371519116</v>
      </c>
      <c r="U52" s="22">
        <v>19.383305039179074</v>
      </c>
      <c r="V52" s="22">
        <v>291.57319256477797</v>
      </c>
      <c r="W52" s="22">
        <v>257.2210130339112</v>
      </c>
      <c r="X52" s="22">
        <v>9.279420538670221</v>
      </c>
      <c r="Y52" s="22">
        <v>31.037781007247766</v>
      </c>
      <c r="Z52" s="22">
        <v>99.38557962700725</v>
      </c>
      <c r="AA52" s="22">
        <v>248.02060485957884</v>
      </c>
      <c r="AB52" s="22">
        <v>453.08158172005915</v>
      </c>
      <c r="AC52" s="22">
        <v>842.3220217671585</v>
      </c>
      <c r="AD52" s="22">
        <v>0</v>
      </c>
      <c r="AF52" s="22">
        <v>-0.6257646822164712</v>
      </c>
      <c r="AG52" s="22">
        <v>10.997868049419456</v>
      </c>
      <c r="AH52" s="22">
        <v>8.524807118166688</v>
      </c>
      <c r="AI52" s="22">
        <v>33.57083674011005</v>
      </c>
      <c r="AJ52" s="22">
        <v>4.309376634620769</v>
      </c>
      <c r="AK52" s="22">
        <v>0</v>
      </c>
      <c r="AL52" s="22">
        <v>0</v>
      </c>
      <c r="AM52" s="22">
        <v>0</v>
      </c>
      <c r="AN52" s="22">
        <v>37.77483970284986</v>
      </c>
      <c r="AO52" s="22">
        <v>211.2012257657172</v>
      </c>
      <c r="AP52" s="22">
        <v>0</v>
      </c>
      <c r="AR52" s="22">
        <v>0</v>
      </c>
      <c r="AS52" s="22">
        <v>18.528548461947274</v>
      </c>
      <c r="AT52" s="22">
        <v>0</v>
      </c>
      <c r="AU52" s="22">
        <v>37.13284691606875</v>
      </c>
      <c r="AV52" s="22">
        <v>0</v>
      </c>
      <c r="AW52" s="22">
        <v>0</v>
      </c>
      <c r="AX52" s="22">
        <v>0</v>
      </c>
      <c r="AY52" s="22">
        <v>0</v>
      </c>
      <c r="AZ52" s="22">
        <v>240.23735985806388</v>
      </c>
      <c r="BA52" s="22">
        <v>107.79308337056165</v>
      </c>
      <c r="BB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5.267252593782914</v>
      </c>
      <c r="BJ52" s="22">
        <v>50.02276718583954</v>
      </c>
      <c r="BK52" s="22">
        <v>186.13701984727146</v>
      </c>
      <c r="BL52" s="22">
        <v>0</v>
      </c>
      <c r="BM52" s="22">
        <v>0</v>
      </c>
      <c r="BN52" s="22">
        <v>0</v>
      </c>
      <c r="BP52" s="22">
        <v>0</v>
      </c>
      <c r="BQ52" s="22">
        <v>152.2898429843619</v>
      </c>
      <c r="BR52" s="22">
        <v>25.842998625794163</v>
      </c>
      <c r="BS52" s="22">
        <v>61.61126695555932</v>
      </c>
      <c r="BT52" s="22">
        <v>70.464253756375</v>
      </c>
      <c r="BU52" s="22">
        <v>3.6643202690658425</v>
      </c>
      <c r="BV52" s="22">
        <v>30.48987044480578</v>
      </c>
      <c r="BW52" s="22">
        <v>256.1713532756139</v>
      </c>
      <c r="BX52" s="22">
        <v>129.5807101306307</v>
      </c>
      <c r="BY52" s="22">
        <v>133.814661755608</v>
      </c>
      <c r="BZ52" s="22">
        <v>15.133130758801617</v>
      </c>
    </row>
    <row r="53" spans="1:78" ht="12">
      <c r="A53" s="36" t="s">
        <v>7</v>
      </c>
      <c r="B53" s="36">
        <v>1143</v>
      </c>
      <c r="C53" s="36" t="s">
        <v>234</v>
      </c>
      <c r="D53" s="36" t="s">
        <v>233</v>
      </c>
      <c r="E53" s="36">
        <v>113</v>
      </c>
      <c r="F53" s="36" t="s">
        <v>28</v>
      </c>
      <c r="G53" s="36">
        <v>1</v>
      </c>
      <c r="H53" s="36">
        <f t="shared" si="7"/>
        <v>1131</v>
      </c>
      <c r="I53" s="37" t="str">
        <f t="shared" si="8"/>
        <v>San Leandro</v>
      </c>
      <c r="J53" s="37"/>
      <c r="K53" s="38">
        <f t="shared" si="2"/>
        <v>6738.482684729246</v>
      </c>
      <c r="L53" s="38">
        <f t="shared" si="0"/>
        <v>11582.484505613076</v>
      </c>
      <c r="M53" s="38">
        <f t="shared" si="1"/>
        <v>4844.00182088383</v>
      </c>
      <c r="N53" s="37"/>
      <c r="O53" s="38">
        <f t="shared" si="3"/>
        <v>1344.3283597522018</v>
      </c>
      <c r="P53" s="38">
        <f t="shared" si="4"/>
        <v>131.95955887193747</v>
      </c>
      <c r="Q53" s="38">
        <f t="shared" si="5"/>
        <v>745.3462696033639</v>
      </c>
      <c r="R53" s="38">
        <f t="shared" si="6"/>
        <v>2622.367632656327</v>
      </c>
      <c r="T53" s="22">
        <v>0.5807661055014705</v>
      </c>
      <c r="U53" s="22">
        <v>59.585715490809754</v>
      </c>
      <c r="V53" s="22">
        <v>101.54585728834422</v>
      </c>
      <c r="W53" s="22">
        <v>442.4524972627339</v>
      </c>
      <c r="X53" s="22">
        <v>45.07147118782678</v>
      </c>
      <c r="Y53" s="22">
        <v>21.46229537735218</v>
      </c>
      <c r="Z53" s="22">
        <v>224.6748475610536</v>
      </c>
      <c r="AA53" s="22">
        <v>837.6134462362968</v>
      </c>
      <c r="AB53" s="22">
        <v>427.0424103568372</v>
      </c>
      <c r="AC53" s="22">
        <v>347.9324634530397</v>
      </c>
      <c r="AD53" s="22">
        <v>4230.52091440945</v>
      </c>
      <c r="AF53" s="22">
        <v>-0.048135744785882395</v>
      </c>
      <c r="AG53" s="22">
        <v>33.80826104080796</v>
      </c>
      <c r="AH53" s="22">
        <v>2.9689246786283157</v>
      </c>
      <c r="AI53" s="22">
        <v>57.74606193974904</v>
      </c>
      <c r="AJ53" s="22">
        <v>20.93125793958659</v>
      </c>
      <c r="AK53" s="22">
        <v>0</v>
      </c>
      <c r="AL53" s="22">
        <v>0</v>
      </c>
      <c r="AM53" s="22">
        <v>0</v>
      </c>
      <c r="AN53" s="22">
        <v>35.60387190383549</v>
      </c>
      <c r="AO53" s="22">
        <v>87.23951275879212</v>
      </c>
      <c r="AP53" s="22">
        <v>1106.0786052355882</v>
      </c>
      <c r="AR53" s="22">
        <v>0</v>
      </c>
      <c r="AS53" s="22">
        <v>6.05664729318026</v>
      </c>
      <c r="AT53" s="22">
        <v>0</v>
      </c>
      <c r="AU53" s="22">
        <v>12.138055888413001</v>
      </c>
      <c r="AV53" s="22">
        <v>0</v>
      </c>
      <c r="AW53" s="22">
        <v>0</v>
      </c>
      <c r="AX53" s="22">
        <v>0</v>
      </c>
      <c r="AY53" s="22">
        <v>0</v>
      </c>
      <c r="AZ53" s="22">
        <v>78.52924681571072</v>
      </c>
      <c r="BA53" s="22">
        <v>35.235608874633506</v>
      </c>
      <c r="BB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3.642249133998825</v>
      </c>
      <c r="BJ53" s="22">
        <v>113.08338326586068</v>
      </c>
      <c r="BK53" s="22">
        <v>628.6206372035044</v>
      </c>
      <c r="BL53" s="22">
        <v>0</v>
      </c>
      <c r="BM53" s="22">
        <v>0</v>
      </c>
      <c r="BN53" s="22">
        <v>0</v>
      </c>
      <c r="BP53" s="22">
        <v>0</v>
      </c>
      <c r="BQ53" s="22">
        <v>454.3021643918506</v>
      </c>
      <c r="BR53" s="22">
        <v>77.09332401951129</v>
      </c>
      <c r="BS53" s="22">
        <v>183.79513288820525</v>
      </c>
      <c r="BT53" s="22">
        <v>210.20484601238283</v>
      </c>
      <c r="BU53" s="22">
        <v>10.93118619494856</v>
      </c>
      <c r="BV53" s="22">
        <v>90.95560060774872</v>
      </c>
      <c r="BW53" s="22">
        <v>764.1954182082344</v>
      </c>
      <c r="BX53" s="22">
        <v>386.5576056954997</v>
      </c>
      <c r="BY53" s="22">
        <v>399.1880828794252</v>
      </c>
      <c r="BZ53" s="22">
        <v>45.14427175852058</v>
      </c>
    </row>
    <row r="54" spans="1:78" ht="12">
      <c r="A54" s="36" t="s">
        <v>7</v>
      </c>
      <c r="B54" s="36">
        <v>1144</v>
      </c>
      <c r="C54" s="36" t="s">
        <v>235</v>
      </c>
      <c r="D54" s="36" t="s">
        <v>236</v>
      </c>
      <c r="E54" s="36">
        <v>113</v>
      </c>
      <c r="F54" s="36" t="s">
        <v>28</v>
      </c>
      <c r="G54" s="36">
        <v>1</v>
      </c>
      <c r="H54" s="36">
        <f t="shared" si="7"/>
        <v>1131</v>
      </c>
      <c r="I54" s="37" t="str">
        <f t="shared" si="8"/>
        <v>San Leandro</v>
      </c>
      <c r="J54" s="37"/>
      <c r="K54" s="38">
        <f t="shared" si="2"/>
        <v>2792.2787665443393</v>
      </c>
      <c r="L54" s="38">
        <f t="shared" si="0"/>
        <v>2841.8592351338643</v>
      </c>
      <c r="M54" s="38">
        <f t="shared" si="1"/>
        <v>49.580468589525026</v>
      </c>
      <c r="N54" s="37"/>
      <c r="O54" s="38">
        <f t="shared" si="3"/>
        <v>349.2119642434615</v>
      </c>
      <c r="P54" s="38">
        <f t="shared" si="4"/>
        <v>1227.4480871840367</v>
      </c>
      <c r="Q54" s="38">
        <f t="shared" si="5"/>
        <v>572.9204171620263</v>
      </c>
      <c r="R54" s="38">
        <f t="shared" si="6"/>
        <v>-2099.9999999999995</v>
      </c>
      <c r="T54" s="22">
        <v>0</v>
      </c>
      <c r="U54" s="22">
        <v>41.63821082490319</v>
      </c>
      <c r="V54" s="22">
        <v>248.22320670484154</v>
      </c>
      <c r="W54" s="22">
        <v>121.3306665254298</v>
      </c>
      <c r="X54" s="22">
        <v>117.98120399166423</v>
      </c>
      <c r="Y54" s="22">
        <v>97.40580209721377</v>
      </c>
      <c r="Z54" s="22">
        <v>128.98979483505195</v>
      </c>
      <c r="AA54" s="22">
        <v>654.8614216029229</v>
      </c>
      <c r="AB54" s="22">
        <v>601.5048584904233</v>
      </c>
      <c r="AC54" s="22">
        <v>603.6512005120666</v>
      </c>
      <c r="AD54" s="22">
        <v>176.69240095982187</v>
      </c>
      <c r="AF54" s="22">
        <v>0</v>
      </c>
      <c r="AG54" s="22">
        <v>23.625049883938086</v>
      </c>
      <c r="AH54" s="22">
        <v>7.257371436646997</v>
      </c>
      <c r="AI54" s="22">
        <v>15.835300349108515</v>
      </c>
      <c r="AJ54" s="22">
        <v>54.79064578303549</v>
      </c>
      <c r="AK54" s="22">
        <v>0</v>
      </c>
      <c r="AL54" s="22">
        <v>0</v>
      </c>
      <c r="AM54" s="22">
        <v>0</v>
      </c>
      <c r="AN54" s="22">
        <v>50.14935615723171</v>
      </c>
      <c r="AO54" s="22">
        <v>151.35764017616714</v>
      </c>
      <c r="AP54" s="22">
        <v>46.19660045733362</v>
      </c>
      <c r="AR54" s="22">
        <v>0</v>
      </c>
      <c r="AS54" s="22">
        <v>56.33710962899744</v>
      </c>
      <c r="AT54" s="22">
        <v>0</v>
      </c>
      <c r="AU54" s="22">
        <v>112.90454143473085</v>
      </c>
      <c r="AV54" s="22">
        <v>0</v>
      </c>
      <c r="AW54" s="22">
        <v>0</v>
      </c>
      <c r="AX54" s="22">
        <v>0</v>
      </c>
      <c r="AY54" s="22">
        <v>0</v>
      </c>
      <c r="AZ54" s="22">
        <v>730.4554108542541</v>
      </c>
      <c r="BA54" s="22">
        <v>327.7510252660543</v>
      </c>
      <c r="BB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16.530207608148515</v>
      </c>
      <c r="BJ54" s="22">
        <v>64.92316592204708</v>
      </c>
      <c r="BK54" s="22">
        <v>491.4670436318307</v>
      </c>
      <c r="BL54" s="22">
        <v>0</v>
      </c>
      <c r="BM54" s="22">
        <v>0</v>
      </c>
      <c r="BN54" s="22">
        <v>0</v>
      </c>
      <c r="BP54" s="22">
        <v>0</v>
      </c>
      <c r="BQ54" s="22">
        <v>-78.11781760714818</v>
      </c>
      <c r="BR54" s="22">
        <v>-7.089978830594295</v>
      </c>
      <c r="BS54" s="22">
        <v>-125.77043367139392</v>
      </c>
      <c r="BT54" s="22">
        <v>-53.52688946781922</v>
      </c>
      <c r="BU54" s="22">
        <v>-16.148935331501946</v>
      </c>
      <c r="BV54" s="22">
        <v>-63.42570116752096</v>
      </c>
      <c r="BW54" s="22">
        <v>-480.1312659414224</v>
      </c>
      <c r="BX54" s="22">
        <v>-762.5999745893433</v>
      </c>
      <c r="BY54" s="22">
        <v>-468.05793601616097</v>
      </c>
      <c r="BZ54" s="22">
        <v>-45.13106737709469</v>
      </c>
    </row>
    <row r="55" spans="1:78" ht="12">
      <c r="A55" s="36" t="s">
        <v>7</v>
      </c>
      <c r="B55" s="36">
        <v>1145</v>
      </c>
      <c r="C55" s="36" t="s">
        <v>237</v>
      </c>
      <c r="D55" s="36" t="s">
        <v>238</v>
      </c>
      <c r="E55" s="36">
        <v>114</v>
      </c>
      <c r="F55" s="36" t="s">
        <v>29</v>
      </c>
      <c r="G55" s="36">
        <v>1</v>
      </c>
      <c r="H55" s="36">
        <f t="shared" si="7"/>
        <v>1141</v>
      </c>
      <c r="I55" s="37" t="str">
        <f t="shared" si="8"/>
        <v>Union City</v>
      </c>
      <c r="J55" s="37"/>
      <c r="K55" s="38">
        <f t="shared" si="2"/>
        <v>342.5684873560551</v>
      </c>
      <c r="L55" s="38">
        <f t="shared" si="0"/>
        <v>2806.112514452757</v>
      </c>
      <c r="M55" s="38">
        <f t="shared" si="1"/>
        <v>2463.544027096702</v>
      </c>
      <c r="N55" s="37"/>
      <c r="O55" s="38">
        <f t="shared" si="3"/>
        <v>41.815597212529944</v>
      </c>
      <c r="P55" s="38">
        <f t="shared" si="4"/>
        <v>282.1887779382008</v>
      </c>
      <c r="Q55" s="38">
        <f t="shared" si="5"/>
        <v>161.3956819038288</v>
      </c>
      <c r="R55" s="38">
        <f t="shared" si="6"/>
        <v>1978.1439700421424</v>
      </c>
      <c r="T55" s="22">
        <v>0</v>
      </c>
      <c r="U55" s="22">
        <v>0</v>
      </c>
      <c r="V55" s="22">
        <v>155.5848807575801</v>
      </c>
      <c r="W55" s="22">
        <v>26.69274663559455</v>
      </c>
      <c r="X55" s="22">
        <v>66.28157527621588</v>
      </c>
      <c r="Y55" s="22">
        <v>3.962269915818864</v>
      </c>
      <c r="Z55" s="22">
        <v>14.2734609038787</v>
      </c>
      <c r="AA55" s="22">
        <v>52.21486418096394</v>
      </c>
      <c r="AB55" s="22">
        <v>17.359447575481187</v>
      </c>
      <c r="AC55" s="22">
        <v>6.1992421105218645</v>
      </c>
      <c r="AD55" s="22">
        <v>0</v>
      </c>
      <c r="AF55" s="22">
        <v>0</v>
      </c>
      <c r="AG55" s="22">
        <v>0</v>
      </c>
      <c r="AH55" s="22">
        <v>4.548878747372041</v>
      </c>
      <c r="AI55" s="22">
        <v>3.4837660768038723</v>
      </c>
      <c r="AJ55" s="22">
        <v>30.78126167586264</v>
      </c>
      <c r="AK55" s="22">
        <v>0</v>
      </c>
      <c r="AL55" s="22">
        <v>0</v>
      </c>
      <c r="AM55" s="22">
        <v>0</v>
      </c>
      <c r="AN55" s="22">
        <v>1.447311866009573</v>
      </c>
      <c r="AO55" s="22">
        <v>1.554378846481819</v>
      </c>
      <c r="AP55" s="22">
        <v>0</v>
      </c>
      <c r="AR55" s="22">
        <v>0</v>
      </c>
      <c r="AS55" s="22">
        <v>12.951830944841925</v>
      </c>
      <c r="AT55" s="22">
        <v>0</v>
      </c>
      <c r="AU55" s="22">
        <v>25.95661266965068</v>
      </c>
      <c r="AV55" s="22">
        <v>0</v>
      </c>
      <c r="AW55" s="22">
        <v>0</v>
      </c>
      <c r="AX55" s="22">
        <v>0</v>
      </c>
      <c r="AY55" s="22">
        <v>0</v>
      </c>
      <c r="AZ55" s="22">
        <v>167.93078410362372</v>
      </c>
      <c r="BA55" s="22">
        <v>75.34955022008452</v>
      </c>
      <c r="BB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2.6983398584847365</v>
      </c>
      <c r="BJ55" s="22">
        <v>34.223795764495925</v>
      </c>
      <c r="BK55" s="22">
        <v>124.47354628084813</v>
      </c>
      <c r="BL55" s="22">
        <v>0</v>
      </c>
      <c r="BM55" s="22">
        <v>0</v>
      </c>
      <c r="BN55" s="22">
        <v>0</v>
      </c>
      <c r="BP55" s="22">
        <v>0</v>
      </c>
      <c r="BQ55" s="22">
        <v>128.80799290692318</v>
      </c>
      <c r="BR55" s="22">
        <v>83.32582020465992</v>
      </c>
      <c r="BS55" s="22">
        <v>174.35055852981642</v>
      </c>
      <c r="BT55" s="22">
        <v>125.43943593192317</v>
      </c>
      <c r="BU55" s="22">
        <v>8.230093102591809</v>
      </c>
      <c r="BV55" s="22">
        <v>109.02867268940041</v>
      </c>
      <c r="BW55" s="22">
        <v>364.21591776907854</v>
      </c>
      <c r="BX55" s="22">
        <v>290.8469736677639</v>
      </c>
      <c r="BY55" s="22">
        <v>356.0425575259949</v>
      </c>
      <c r="BZ55" s="22">
        <v>337.8559477139901</v>
      </c>
    </row>
    <row r="56" spans="1:78" ht="12">
      <c r="A56" s="36" t="s">
        <v>9</v>
      </c>
      <c r="B56" s="36">
        <v>1201</v>
      </c>
      <c r="C56" s="36" t="s">
        <v>239</v>
      </c>
      <c r="D56" s="36" t="s">
        <v>240</v>
      </c>
      <c r="E56" s="36">
        <v>201</v>
      </c>
      <c r="F56" s="36" t="s">
        <v>31</v>
      </c>
      <c r="G56" s="36">
        <v>1</v>
      </c>
      <c r="H56" s="36">
        <f t="shared" si="7"/>
        <v>2011</v>
      </c>
      <c r="I56" s="37" t="str">
        <f t="shared" si="8"/>
        <v>Antioch</v>
      </c>
      <c r="J56" s="37"/>
      <c r="K56" s="38">
        <f t="shared" si="2"/>
        <v>15.388978187919953</v>
      </c>
      <c r="L56" s="38">
        <f t="shared" si="0"/>
        <v>3257.0878775704296</v>
      </c>
      <c r="M56" s="38">
        <f t="shared" si="1"/>
        <v>3241.69889938251</v>
      </c>
      <c r="N56" s="37"/>
      <c r="O56" s="38">
        <f t="shared" si="3"/>
        <v>2.263203589938131</v>
      </c>
      <c r="P56" s="38">
        <f t="shared" si="4"/>
        <v>812.4883420817857</v>
      </c>
      <c r="Q56" s="38">
        <f t="shared" si="5"/>
        <v>5.919077174323653</v>
      </c>
      <c r="R56" s="38">
        <f t="shared" si="6"/>
        <v>2421.0282765364623</v>
      </c>
      <c r="T56" s="22">
        <v>0</v>
      </c>
      <c r="U56" s="22">
        <v>1.7273362298131127</v>
      </c>
      <c r="V56" s="22">
        <v>1.2749892186079956</v>
      </c>
      <c r="W56" s="22">
        <v>2.5781387269938336</v>
      </c>
      <c r="X56" s="22">
        <v>0</v>
      </c>
      <c r="Y56" s="22">
        <v>0</v>
      </c>
      <c r="Z56" s="22">
        <v>0</v>
      </c>
      <c r="AA56" s="22">
        <v>3.5405424272378987</v>
      </c>
      <c r="AB56" s="22">
        <v>0</v>
      </c>
      <c r="AC56" s="22">
        <v>6.267971585267113</v>
      </c>
      <c r="AD56" s="22">
        <v>0</v>
      </c>
      <c r="AF56" s="22">
        <v>0</v>
      </c>
      <c r="AG56" s="22">
        <v>0.8621092269980692</v>
      </c>
      <c r="AH56" s="22">
        <v>0.17600079572351593</v>
      </c>
      <c r="AI56" s="22">
        <v>-0.03327794151210957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1.2583715087286556</v>
      </c>
      <c r="AP56" s="22">
        <v>0</v>
      </c>
      <c r="AR56" s="22">
        <v>0</v>
      </c>
      <c r="AS56" s="22">
        <v>37.291389573269136</v>
      </c>
      <c r="AT56" s="22">
        <v>0</v>
      </c>
      <c r="AU56" s="22">
        <v>74.73523698607933</v>
      </c>
      <c r="AV56" s="22">
        <v>0</v>
      </c>
      <c r="AW56" s="22">
        <v>0</v>
      </c>
      <c r="AX56" s="22">
        <v>0</v>
      </c>
      <c r="AY56" s="22">
        <v>0</v>
      </c>
      <c r="AZ56" s="22">
        <v>483.5125101634204</v>
      </c>
      <c r="BA56" s="22">
        <v>216.9492053590168</v>
      </c>
      <c r="BB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5.919077174323653</v>
      </c>
      <c r="BL56" s="22">
        <v>0</v>
      </c>
      <c r="BM56" s="22">
        <v>0</v>
      </c>
      <c r="BN56" s="22">
        <v>0</v>
      </c>
      <c r="BP56" s="22">
        <v>0</v>
      </c>
      <c r="BQ56" s="22">
        <v>281.770754717793</v>
      </c>
      <c r="BR56" s="22">
        <v>57.32522199278155</v>
      </c>
      <c r="BS56" s="22">
        <v>34.30440547641306</v>
      </c>
      <c r="BT56" s="22">
        <v>37.66930630182769</v>
      </c>
      <c r="BU56" s="22">
        <v>18.77159682353768</v>
      </c>
      <c r="BV56" s="22">
        <v>163.74504805222736</v>
      </c>
      <c r="BW56" s="22">
        <v>519.8882697256607</v>
      </c>
      <c r="BX56" s="22">
        <v>719.1994636598953</v>
      </c>
      <c r="BY56" s="22">
        <v>461.9300468263454</v>
      </c>
      <c r="BZ56" s="22">
        <v>126.42416295998069</v>
      </c>
    </row>
    <row r="57" spans="1:78" ht="12">
      <c r="A57" s="36" t="s">
        <v>9</v>
      </c>
      <c r="B57" s="36">
        <v>1202</v>
      </c>
      <c r="C57" s="36" t="s">
        <v>241</v>
      </c>
      <c r="D57" s="36" t="s">
        <v>242</v>
      </c>
      <c r="E57" s="36">
        <v>201</v>
      </c>
      <c r="F57" s="36" t="s">
        <v>31</v>
      </c>
      <c r="G57" s="36">
        <v>1</v>
      </c>
      <c r="H57" s="36">
        <f t="shared" si="7"/>
        <v>2011</v>
      </c>
      <c r="I57" s="37" t="str">
        <f t="shared" si="8"/>
        <v>Antioch</v>
      </c>
      <c r="J57" s="37"/>
      <c r="K57" s="38">
        <f t="shared" si="2"/>
        <v>4030.154360068297</v>
      </c>
      <c r="L57" s="38">
        <f t="shared" si="0"/>
        <v>4520.745178055718</v>
      </c>
      <c r="M57" s="38">
        <f t="shared" si="1"/>
        <v>490.5908179874202</v>
      </c>
      <c r="N57" s="37"/>
      <c r="O57" s="38">
        <f t="shared" si="3"/>
        <v>565.0014892050045</v>
      </c>
      <c r="P57" s="38">
        <f t="shared" si="4"/>
        <v>686.1689694713084</v>
      </c>
      <c r="Q57" s="38">
        <f t="shared" si="5"/>
        <v>239.42035931110706</v>
      </c>
      <c r="R57" s="38">
        <f t="shared" si="6"/>
        <v>-999.9999999999998</v>
      </c>
      <c r="T57" s="22">
        <v>5.737761694929519</v>
      </c>
      <c r="U57" s="22">
        <v>71.68445353724417</v>
      </c>
      <c r="V57" s="22">
        <v>173.39853373068743</v>
      </c>
      <c r="W57" s="22">
        <v>130.6256955010209</v>
      </c>
      <c r="X57" s="22">
        <v>140.91333097615933</v>
      </c>
      <c r="Y57" s="22">
        <v>6.075601964504087</v>
      </c>
      <c r="Z57" s="22">
        <v>55.10531569853317</v>
      </c>
      <c r="AA57" s="22">
        <v>107.10140842394642</v>
      </c>
      <c r="AB57" s="22">
        <v>188.10780806550738</v>
      </c>
      <c r="AC57" s="22">
        <v>305.73772510358475</v>
      </c>
      <c r="AD57" s="22">
        <v>2845.66672537218</v>
      </c>
      <c r="AF57" s="22">
        <v>-0.7726808538482549</v>
      </c>
      <c r="AG57" s="22">
        <v>35.77753292041987</v>
      </c>
      <c r="AH57" s="22">
        <v>23.936108218398168</v>
      </c>
      <c r="AI57" s="22">
        <v>-1.686082369946885</v>
      </c>
      <c r="AJ57" s="22">
        <v>27.16162168082321</v>
      </c>
      <c r="AK57" s="22">
        <v>0</v>
      </c>
      <c r="AL57" s="22">
        <v>0</v>
      </c>
      <c r="AM57" s="22">
        <v>0</v>
      </c>
      <c r="AN57" s="22">
        <v>42.31254617840017</v>
      </c>
      <c r="AO57" s="22">
        <v>61.380565814653316</v>
      </c>
      <c r="AP57" s="22">
        <v>376.8918776161049</v>
      </c>
      <c r="AR57" s="22">
        <v>0</v>
      </c>
      <c r="AS57" s="22">
        <v>31.49361415830315</v>
      </c>
      <c r="AT57" s="22">
        <v>0</v>
      </c>
      <c r="AU57" s="22">
        <v>63.1159831961873</v>
      </c>
      <c r="AV57" s="22">
        <v>0</v>
      </c>
      <c r="AW57" s="22">
        <v>0</v>
      </c>
      <c r="AX57" s="22">
        <v>0</v>
      </c>
      <c r="AY57" s="22">
        <v>0</v>
      </c>
      <c r="AZ57" s="22">
        <v>408.33974303587405</v>
      </c>
      <c r="BA57" s="22">
        <v>183.21962908094386</v>
      </c>
      <c r="BB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4.955390897637757</v>
      </c>
      <c r="BJ57" s="22">
        <v>55.412883890178804</v>
      </c>
      <c r="BK57" s="22">
        <v>179.0520845232905</v>
      </c>
      <c r="BL57" s="22">
        <v>0</v>
      </c>
      <c r="BM57" s="22">
        <v>0</v>
      </c>
      <c r="BN57" s="22">
        <v>0</v>
      </c>
      <c r="BP57" s="22">
        <v>0</v>
      </c>
      <c r="BQ57" s="22">
        <v>-44.61215339744296</v>
      </c>
      <c r="BR57" s="22">
        <v>-16.0581347540544</v>
      </c>
      <c r="BS57" s="22">
        <v>-41.21177997673595</v>
      </c>
      <c r="BT57" s="22">
        <v>-18.222050849270993</v>
      </c>
      <c r="BU57" s="22">
        <v>-3.324447486083722</v>
      </c>
      <c r="BV57" s="22">
        <v>-37.17511420404205</v>
      </c>
      <c r="BW57" s="22">
        <v>-120.12155338850451</v>
      </c>
      <c r="BX57" s="22">
        <v>-302.3313197532909</v>
      </c>
      <c r="BY57" s="22">
        <v>-164.09613687668744</v>
      </c>
      <c r="BZ57" s="22">
        <v>-252.8473093138869</v>
      </c>
    </row>
    <row r="58" spans="1:78" ht="12">
      <c r="A58" s="36" t="s">
        <v>9</v>
      </c>
      <c r="B58" s="36">
        <v>1203</v>
      </c>
      <c r="C58" s="36" t="s">
        <v>243</v>
      </c>
      <c r="D58" s="36" t="s">
        <v>244</v>
      </c>
      <c r="E58" s="36">
        <v>215</v>
      </c>
      <c r="F58" s="36" t="s">
        <v>46</v>
      </c>
      <c r="G58" s="36">
        <v>0</v>
      </c>
      <c r="H58" s="36">
        <f t="shared" si="7"/>
        <v>2150</v>
      </c>
      <c r="I58" s="37" t="s">
        <v>51</v>
      </c>
      <c r="J58" s="37"/>
      <c r="K58" s="38">
        <f t="shared" si="2"/>
        <v>0</v>
      </c>
      <c r="L58" s="38">
        <f t="shared" si="0"/>
        <v>30.19020441379519</v>
      </c>
      <c r="M58" s="38">
        <f t="shared" si="1"/>
        <v>30.19020441379519</v>
      </c>
      <c r="N58" s="37"/>
      <c r="O58" s="38">
        <f t="shared" si="3"/>
        <v>0</v>
      </c>
      <c r="P58" s="38">
        <f t="shared" si="4"/>
        <v>0</v>
      </c>
      <c r="Q58" s="38">
        <f t="shared" si="5"/>
        <v>30.19020441379519</v>
      </c>
      <c r="R58" s="38">
        <f t="shared" si="6"/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1.405377604212255</v>
      </c>
      <c r="BJ58" s="22">
        <v>5.01502130734747</v>
      </c>
      <c r="BK58" s="22">
        <v>23.769805502235464</v>
      </c>
      <c r="BL58" s="22">
        <v>0</v>
      </c>
      <c r="BM58" s="22">
        <v>0</v>
      </c>
      <c r="BN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</row>
    <row r="59" spans="1:78" ht="12">
      <c r="A59" s="36" t="s">
        <v>9</v>
      </c>
      <c r="B59" s="36">
        <v>1203</v>
      </c>
      <c r="C59" s="36" t="s">
        <v>243</v>
      </c>
      <c r="D59" s="36" t="s">
        <v>244</v>
      </c>
      <c r="E59" s="36">
        <v>219</v>
      </c>
      <c r="F59" s="36" t="s">
        <v>50</v>
      </c>
      <c r="G59" s="36">
        <v>0</v>
      </c>
      <c r="H59" s="36">
        <f t="shared" si="7"/>
        <v>2190</v>
      </c>
      <c r="I59" s="37" t="s">
        <v>51</v>
      </c>
      <c r="J59" s="37"/>
      <c r="K59" s="38">
        <f t="shared" si="2"/>
        <v>3734.806631460611</v>
      </c>
      <c r="L59" s="38">
        <f t="shared" si="0"/>
        <v>4709.797449221732</v>
      </c>
      <c r="M59" s="38">
        <f t="shared" si="1"/>
        <v>974.9908177611208</v>
      </c>
      <c r="N59" s="37"/>
      <c r="O59" s="38">
        <f t="shared" si="3"/>
        <v>62.868950890756594</v>
      </c>
      <c r="P59" s="38">
        <f t="shared" si="4"/>
        <v>190.68197371390647</v>
      </c>
      <c r="Q59" s="38">
        <f t="shared" si="5"/>
        <v>1321.4398931564576</v>
      </c>
      <c r="R59" s="38">
        <f t="shared" si="6"/>
        <v>-600</v>
      </c>
      <c r="T59" s="22">
        <v>2.5102707415316647</v>
      </c>
      <c r="U59" s="22">
        <v>12.091353608691788</v>
      </c>
      <c r="V59" s="22">
        <v>196.98583427493529</v>
      </c>
      <c r="W59" s="22">
        <v>117.73500186605172</v>
      </c>
      <c r="X59" s="22">
        <v>6.75033920843877</v>
      </c>
      <c r="Y59" s="22">
        <v>575.9670662349876</v>
      </c>
      <c r="Z59" s="22">
        <v>1813.6309946934816</v>
      </c>
      <c r="AA59" s="22">
        <v>864.7774878528569</v>
      </c>
      <c r="AB59" s="22">
        <v>50.33870920062874</v>
      </c>
      <c r="AC59" s="22">
        <v>94.01957377900669</v>
      </c>
      <c r="AD59" s="22">
        <v>0</v>
      </c>
      <c r="AF59" s="22">
        <v>-0.33804787355861154</v>
      </c>
      <c r="AG59" s="22">
        <v>6.0347645889864845</v>
      </c>
      <c r="AH59" s="22">
        <v>27.19212293928321</v>
      </c>
      <c r="AI59" s="22">
        <v>-1.5196926623863365</v>
      </c>
      <c r="AJ59" s="22">
        <v>1.3011555296202735</v>
      </c>
      <c r="AK59" s="22">
        <v>0</v>
      </c>
      <c r="AL59" s="22">
        <v>0</v>
      </c>
      <c r="AM59" s="22">
        <v>0</v>
      </c>
      <c r="AN59" s="22">
        <v>11.323075737881737</v>
      </c>
      <c r="AO59" s="22">
        <v>18.875572630929835</v>
      </c>
      <c r="AP59" s="22">
        <v>0</v>
      </c>
      <c r="AR59" s="22">
        <v>0</v>
      </c>
      <c r="AS59" s="22">
        <v>8.75187420922942</v>
      </c>
      <c r="AT59" s="22">
        <v>0</v>
      </c>
      <c r="AU59" s="22">
        <v>17.539528577073007</v>
      </c>
      <c r="AV59" s="22">
        <v>0</v>
      </c>
      <c r="AW59" s="22">
        <v>0</v>
      </c>
      <c r="AX59" s="22">
        <v>0</v>
      </c>
      <c r="AY59" s="22">
        <v>0</v>
      </c>
      <c r="AZ59" s="22">
        <v>113.47500632082377</v>
      </c>
      <c r="BA59" s="22">
        <v>50.91556460678025</v>
      </c>
      <c r="BB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77.91216191773204</v>
      </c>
      <c r="BJ59" s="22">
        <v>620.660694855606</v>
      </c>
      <c r="BK59" s="22">
        <v>622.8670363831195</v>
      </c>
      <c r="BL59" s="22">
        <v>0</v>
      </c>
      <c r="BM59" s="22">
        <v>0</v>
      </c>
      <c r="BN59" s="22">
        <v>0</v>
      </c>
      <c r="BP59" s="22">
        <v>0</v>
      </c>
      <c r="BQ59" s="22">
        <v>-5.5042572039357935</v>
      </c>
      <c r="BR59" s="22">
        <v>-10.358964369558926</v>
      </c>
      <c r="BS59" s="22">
        <v>-6.102830213623405</v>
      </c>
      <c r="BT59" s="22">
        <v>-0.4956811868160187</v>
      </c>
      <c r="BU59" s="22">
        <v>-29.68099662770821</v>
      </c>
      <c r="BV59" s="22">
        <v>-236.44354793301727</v>
      </c>
      <c r="BW59" s="22">
        <v>-237.28406389131976</v>
      </c>
      <c r="BX59" s="22">
        <v>-47.54240367043219</v>
      </c>
      <c r="BY59" s="22">
        <v>-26.587254903588395</v>
      </c>
      <c r="BZ59" s="22">
        <v>0</v>
      </c>
    </row>
    <row r="60" spans="1:78" ht="12">
      <c r="A60" s="36" t="s">
        <v>9</v>
      </c>
      <c r="B60" s="36">
        <v>1204</v>
      </c>
      <c r="C60" s="36" t="s">
        <v>245</v>
      </c>
      <c r="D60" s="36" t="s">
        <v>246</v>
      </c>
      <c r="E60" s="36">
        <v>216</v>
      </c>
      <c r="F60" s="36" t="s">
        <v>47</v>
      </c>
      <c r="G60" s="36">
        <v>0</v>
      </c>
      <c r="H60" s="36">
        <f t="shared" si="7"/>
        <v>2160</v>
      </c>
      <c r="I60" s="37" t="s">
        <v>51</v>
      </c>
      <c r="J60" s="37"/>
      <c r="K60" s="38">
        <f t="shared" si="2"/>
        <v>1476.902313283828</v>
      </c>
      <c r="L60" s="38">
        <f t="shared" si="0"/>
        <v>1975.6003119353345</v>
      </c>
      <c r="M60" s="38">
        <f t="shared" si="1"/>
        <v>498.6979986515064</v>
      </c>
      <c r="N60" s="37"/>
      <c r="O60" s="38">
        <f t="shared" si="3"/>
        <v>304.3519011304753</v>
      </c>
      <c r="P60" s="38">
        <f t="shared" si="4"/>
        <v>137.01119770164343</v>
      </c>
      <c r="Q60" s="38">
        <f t="shared" si="5"/>
        <v>57.33489981938767</v>
      </c>
      <c r="R60" s="38">
        <f t="shared" si="6"/>
        <v>0</v>
      </c>
      <c r="T60" s="22">
        <v>81.40449404681256</v>
      </c>
      <c r="U60" s="22">
        <v>315.2388619408931</v>
      </c>
      <c r="V60" s="22">
        <v>313.0098531682629</v>
      </c>
      <c r="W60" s="22">
        <v>15.468832361963</v>
      </c>
      <c r="X60" s="22">
        <v>244.69979630590544</v>
      </c>
      <c r="Y60" s="22">
        <v>17.619245697061853</v>
      </c>
      <c r="Z60" s="22">
        <v>35.72762226608194</v>
      </c>
      <c r="AA60" s="22">
        <v>52.22300080175901</v>
      </c>
      <c r="AB60" s="22">
        <v>42.39049195842421</v>
      </c>
      <c r="AC60" s="22">
        <v>156.69928963167783</v>
      </c>
      <c r="AD60" s="22">
        <v>202.42082510498614</v>
      </c>
      <c r="AF60" s="22">
        <v>-10.962409613972117</v>
      </c>
      <c r="AG60" s="22">
        <v>157.33493392714766</v>
      </c>
      <c r="AH60" s="22">
        <v>43.20819535012316</v>
      </c>
      <c r="AI60" s="22">
        <v>-0.1996676490726574</v>
      </c>
      <c r="AJ60" s="22">
        <v>47.16688794873492</v>
      </c>
      <c r="AK60" s="22">
        <v>0</v>
      </c>
      <c r="AL60" s="22">
        <v>0</v>
      </c>
      <c r="AM60" s="22">
        <v>0</v>
      </c>
      <c r="AN60" s="22">
        <v>9.535221674005673</v>
      </c>
      <c r="AO60" s="22">
        <v>31.45928771821639</v>
      </c>
      <c r="AP60" s="22">
        <v>26.809451775292295</v>
      </c>
      <c r="AR60" s="22">
        <v>0</v>
      </c>
      <c r="AS60" s="22">
        <v>6.288506166501861</v>
      </c>
      <c r="AT60" s="22">
        <v>0</v>
      </c>
      <c r="AU60" s="22">
        <v>12.602721540278012</v>
      </c>
      <c r="AV60" s="22">
        <v>0</v>
      </c>
      <c r="AW60" s="22">
        <v>0</v>
      </c>
      <c r="AX60" s="22">
        <v>0</v>
      </c>
      <c r="AY60" s="22">
        <v>0</v>
      </c>
      <c r="AZ60" s="22">
        <v>81.53548142177509</v>
      </c>
      <c r="BA60" s="22">
        <v>36.58448857308848</v>
      </c>
      <c r="BB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2.712007694678247</v>
      </c>
      <c r="BJ60" s="22">
        <v>15.460865475384196</v>
      </c>
      <c r="BK60" s="22">
        <v>39.16202664932523</v>
      </c>
      <c r="BL60" s="22">
        <v>0</v>
      </c>
      <c r="BM60" s="22">
        <v>0</v>
      </c>
      <c r="BN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</row>
    <row r="61" spans="1:78" ht="12">
      <c r="A61" s="36" t="s">
        <v>9</v>
      </c>
      <c r="B61" s="36">
        <v>1205</v>
      </c>
      <c r="C61" s="36" t="s">
        <v>247</v>
      </c>
      <c r="D61" s="36" t="s">
        <v>248</v>
      </c>
      <c r="E61" s="36">
        <v>214</v>
      </c>
      <c r="F61" s="36" t="s">
        <v>45</v>
      </c>
      <c r="G61" s="36">
        <v>0</v>
      </c>
      <c r="H61" s="36">
        <f t="shared" si="7"/>
        <v>2140</v>
      </c>
      <c r="I61" s="37" t="s">
        <v>51</v>
      </c>
      <c r="J61" s="37"/>
      <c r="K61" s="38">
        <f t="shared" si="2"/>
        <v>391.99630123201695</v>
      </c>
      <c r="L61" s="38">
        <f t="shared" si="0"/>
        <v>1143.489951548312</v>
      </c>
      <c r="M61" s="38">
        <f t="shared" si="1"/>
        <v>751.4936503162951</v>
      </c>
      <c r="N61" s="37"/>
      <c r="O61" s="38">
        <f t="shared" si="3"/>
        <v>49.821082477036946</v>
      </c>
      <c r="P61" s="38">
        <f t="shared" si="4"/>
        <v>281.3289655287849</v>
      </c>
      <c r="Q61" s="38">
        <f t="shared" si="5"/>
        <v>41.25229908423434</v>
      </c>
      <c r="R61" s="38">
        <f t="shared" si="6"/>
        <v>379.0913032262389</v>
      </c>
      <c r="T61" s="22">
        <v>0</v>
      </c>
      <c r="U61" s="22">
        <v>6.045676804345894</v>
      </c>
      <c r="V61" s="22">
        <v>121.12397576775962</v>
      </c>
      <c r="W61" s="22">
        <v>61.875329447852</v>
      </c>
      <c r="X61" s="22">
        <v>1.6875848021096926</v>
      </c>
      <c r="Y61" s="22">
        <v>1.2151203929008176</v>
      </c>
      <c r="Z61" s="22">
        <v>21.799905111507627</v>
      </c>
      <c r="AA61" s="22">
        <v>38.06083109280741</v>
      </c>
      <c r="AB61" s="22">
        <v>99.79428315212364</v>
      </c>
      <c r="AC61" s="22">
        <v>40.39359466061028</v>
      </c>
      <c r="AD61" s="22">
        <v>0</v>
      </c>
      <c r="AF61" s="22">
        <v>0</v>
      </c>
      <c r="AG61" s="22">
        <v>3.0173822944932422</v>
      </c>
      <c r="AH61" s="22">
        <v>16.72007559373402</v>
      </c>
      <c r="AI61" s="22">
        <v>-0.7986705962906295</v>
      </c>
      <c r="AJ61" s="22">
        <v>0.32528888240506837</v>
      </c>
      <c r="AK61" s="22">
        <v>0</v>
      </c>
      <c r="AL61" s="22">
        <v>0</v>
      </c>
      <c r="AM61" s="22">
        <v>0</v>
      </c>
      <c r="AN61" s="22">
        <v>22.44750102422169</v>
      </c>
      <c r="AO61" s="22">
        <v>8.109505278473558</v>
      </c>
      <c r="AP61" s="22">
        <v>0</v>
      </c>
      <c r="AR61" s="22">
        <v>0</v>
      </c>
      <c r="AS61" s="22">
        <v>12.912367486895802</v>
      </c>
      <c r="AT61" s="22">
        <v>0</v>
      </c>
      <c r="AU61" s="22">
        <v>25.877524415883713</v>
      </c>
      <c r="AV61" s="22">
        <v>0</v>
      </c>
      <c r="AW61" s="22">
        <v>0</v>
      </c>
      <c r="AX61" s="22">
        <v>0</v>
      </c>
      <c r="AY61" s="22">
        <v>0</v>
      </c>
      <c r="AZ61" s="22">
        <v>167.41910900034637</v>
      </c>
      <c r="BA61" s="22">
        <v>75.11996462565907</v>
      </c>
      <c r="BB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0.2876503868270698</v>
      </c>
      <c r="BJ61" s="22">
        <v>10.216551671579758</v>
      </c>
      <c r="BK61" s="22">
        <v>30.748097025827512</v>
      </c>
      <c r="BL61" s="22">
        <v>0</v>
      </c>
      <c r="BM61" s="22">
        <v>0</v>
      </c>
      <c r="BN61" s="22">
        <v>0</v>
      </c>
      <c r="BP61" s="22">
        <v>0</v>
      </c>
      <c r="BQ61" s="22">
        <v>39.319986050123745</v>
      </c>
      <c r="BR61" s="22">
        <v>18.27862368517474</v>
      </c>
      <c r="BS61" s="22">
        <v>17.875649223334385</v>
      </c>
      <c r="BT61" s="22">
        <v>9.608006247109705</v>
      </c>
      <c r="BU61" s="22">
        <v>0.9005277928890066</v>
      </c>
      <c r="BV61" s="22">
        <v>16.526665502146894</v>
      </c>
      <c r="BW61" s="22">
        <v>40.309111237567045</v>
      </c>
      <c r="BX61" s="22">
        <v>135.22734863595124</v>
      </c>
      <c r="BY61" s="22">
        <v>85.90595088184232</v>
      </c>
      <c r="BZ61" s="22">
        <v>15.139433970099798</v>
      </c>
    </row>
    <row r="62" spans="1:78" ht="12">
      <c r="A62" s="36" t="s">
        <v>9</v>
      </c>
      <c r="B62" s="36">
        <v>1206</v>
      </c>
      <c r="C62" s="36" t="s">
        <v>249</v>
      </c>
      <c r="D62" s="36" t="s">
        <v>248</v>
      </c>
      <c r="E62" s="36">
        <v>214</v>
      </c>
      <c r="F62" s="36" t="s">
        <v>45</v>
      </c>
      <c r="G62" s="36">
        <v>1</v>
      </c>
      <c r="H62" s="36">
        <f t="shared" si="7"/>
        <v>2141</v>
      </c>
      <c r="I62" s="37" t="str">
        <f t="shared" si="8"/>
        <v>Pittsburg</v>
      </c>
      <c r="J62" s="37"/>
      <c r="K62" s="38">
        <f t="shared" si="2"/>
        <v>138.9396357288863</v>
      </c>
      <c r="L62" s="38">
        <f t="shared" si="0"/>
        <v>1450.5660393638918</v>
      </c>
      <c r="M62" s="38">
        <f t="shared" si="1"/>
        <v>1311.6264036350055</v>
      </c>
      <c r="N62" s="37"/>
      <c r="O62" s="38">
        <f t="shared" si="3"/>
        <v>11.546366003258994</v>
      </c>
      <c r="P62" s="38">
        <f t="shared" si="4"/>
        <v>386.0347745790999</v>
      </c>
      <c r="Q62" s="38">
        <f t="shared" si="5"/>
        <v>29.498888858089536</v>
      </c>
      <c r="R62" s="38">
        <f t="shared" si="6"/>
        <v>884.5463741945572</v>
      </c>
      <c r="T62" s="22">
        <v>0</v>
      </c>
      <c r="U62" s="22">
        <v>0</v>
      </c>
      <c r="V62" s="22">
        <v>1.9124838279119933</v>
      </c>
      <c r="W62" s="22">
        <v>35.234562602249056</v>
      </c>
      <c r="X62" s="22">
        <v>0</v>
      </c>
      <c r="Y62" s="22">
        <v>1.2151203929008176</v>
      </c>
      <c r="Z62" s="22">
        <v>3.027764598820504</v>
      </c>
      <c r="AA62" s="22">
        <v>39.83110230642637</v>
      </c>
      <c r="AB62" s="22">
        <v>6.181946743936865</v>
      </c>
      <c r="AC62" s="22">
        <v>51.5366552566407</v>
      </c>
      <c r="AD62" s="22">
        <v>0</v>
      </c>
      <c r="AF62" s="22">
        <v>0</v>
      </c>
      <c r="AG62" s="22">
        <v>0</v>
      </c>
      <c r="AH62" s="22">
        <v>0.2640011935852739</v>
      </c>
      <c r="AI62" s="22">
        <v>-0.4547985339988307</v>
      </c>
      <c r="AJ62" s="22">
        <v>0</v>
      </c>
      <c r="AK62" s="22">
        <v>0</v>
      </c>
      <c r="AL62" s="22">
        <v>0</v>
      </c>
      <c r="AM62" s="22">
        <v>0</v>
      </c>
      <c r="AN62" s="22">
        <v>1.3905531607924944</v>
      </c>
      <c r="AO62" s="22">
        <v>10.346610182880056</v>
      </c>
      <c r="AP62" s="22">
        <v>0</v>
      </c>
      <c r="AR62" s="22">
        <v>0</v>
      </c>
      <c r="AS62" s="22">
        <v>17.71812889126877</v>
      </c>
      <c r="AT62" s="22">
        <v>0</v>
      </c>
      <c r="AU62" s="22">
        <v>35.50869454829993</v>
      </c>
      <c r="AV62" s="22">
        <v>0</v>
      </c>
      <c r="AW62" s="22">
        <v>0</v>
      </c>
      <c r="AX62" s="22">
        <v>0</v>
      </c>
      <c r="AY62" s="22">
        <v>0</v>
      </c>
      <c r="AZ62" s="22">
        <v>229.72962589083178</v>
      </c>
      <c r="BA62" s="22">
        <v>103.07832524869949</v>
      </c>
      <c r="BB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0.18228828168400663</v>
      </c>
      <c r="BJ62" s="22">
        <v>1.1739499034542942</v>
      </c>
      <c r="BK62" s="22">
        <v>28.142650672951234</v>
      </c>
      <c r="BL62" s="22">
        <v>0</v>
      </c>
      <c r="BM62" s="22">
        <v>0</v>
      </c>
      <c r="BN62" s="22">
        <v>0</v>
      </c>
      <c r="BP62" s="22">
        <v>0</v>
      </c>
      <c r="BQ62" s="22">
        <v>96.67479440832523</v>
      </c>
      <c r="BR62" s="22">
        <v>77.84990607390576</v>
      </c>
      <c r="BS62" s="22">
        <v>11.1270920076445</v>
      </c>
      <c r="BT62" s="22">
        <v>49.22133156269223</v>
      </c>
      <c r="BU62" s="22">
        <v>2.89136041462992</v>
      </c>
      <c r="BV62" s="22">
        <v>35.95214774345762</v>
      </c>
      <c r="BW62" s="22">
        <v>148.19385428739878</v>
      </c>
      <c r="BX62" s="22">
        <v>284.72921633671166</v>
      </c>
      <c r="BY62" s="22">
        <v>174.055061997872</v>
      </c>
      <c r="BZ62" s="22">
        <v>3.85160936191949</v>
      </c>
    </row>
    <row r="63" spans="1:78" ht="12">
      <c r="A63" s="36" t="s">
        <v>9</v>
      </c>
      <c r="B63" s="36">
        <v>1207</v>
      </c>
      <c r="C63" s="36" t="s">
        <v>250</v>
      </c>
      <c r="D63" s="36" t="s">
        <v>251</v>
      </c>
      <c r="E63" s="36">
        <v>216</v>
      </c>
      <c r="F63" s="36" t="s">
        <v>47</v>
      </c>
      <c r="G63" s="36">
        <v>0</v>
      </c>
      <c r="H63" s="36">
        <f t="shared" si="7"/>
        <v>2160</v>
      </c>
      <c r="I63" s="37" t="s">
        <v>51</v>
      </c>
      <c r="J63" s="37"/>
      <c r="K63" s="38">
        <f t="shared" si="2"/>
        <v>938.8565943554361</v>
      </c>
      <c r="L63" s="38">
        <f t="shared" si="0"/>
        <v>1429.1509390280862</v>
      </c>
      <c r="M63" s="38">
        <f t="shared" si="1"/>
        <v>490.29434467265014</v>
      </c>
      <c r="N63" s="37"/>
      <c r="O63" s="38">
        <f t="shared" si="3"/>
        <v>123.68459764264091</v>
      </c>
      <c r="P63" s="38">
        <f t="shared" si="4"/>
        <v>185.85588594846706</v>
      </c>
      <c r="Q63" s="38">
        <f t="shared" si="5"/>
        <v>115.06436910421598</v>
      </c>
      <c r="R63" s="38">
        <f t="shared" si="6"/>
        <v>65.68949197732618</v>
      </c>
      <c r="T63" s="22">
        <v>2.689575794498212</v>
      </c>
      <c r="U63" s="22">
        <v>71.68445353724418</v>
      </c>
      <c r="V63" s="22">
        <v>86.06177225603972</v>
      </c>
      <c r="W63" s="22">
        <v>198.51668197852516</v>
      </c>
      <c r="X63" s="22">
        <v>30.37652643797447</v>
      </c>
      <c r="Y63" s="22">
        <v>22.479727268665126</v>
      </c>
      <c r="Z63" s="22">
        <v>76.90522081004079</v>
      </c>
      <c r="AA63" s="22">
        <v>104.44600160351801</v>
      </c>
      <c r="AB63" s="22">
        <v>152.7823981001539</v>
      </c>
      <c r="AC63" s="22">
        <v>192.91423656877666</v>
      </c>
      <c r="AD63" s="22">
        <v>0</v>
      </c>
      <c r="AF63" s="22">
        <v>-0.3621941502413695</v>
      </c>
      <c r="AG63" s="22">
        <v>35.77753292041988</v>
      </c>
      <c r="AH63" s="22">
        <v>11.880053711337327</v>
      </c>
      <c r="AI63" s="22">
        <v>-2.5624014964324364</v>
      </c>
      <c r="AJ63" s="22">
        <v>5.855199883291231</v>
      </c>
      <c r="AK63" s="22">
        <v>0</v>
      </c>
      <c r="AL63" s="22">
        <v>0</v>
      </c>
      <c r="AM63" s="22">
        <v>0</v>
      </c>
      <c r="AN63" s="22">
        <v>34.36652811672878</v>
      </c>
      <c r="AO63" s="22">
        <v>38.729878657537505</v>
      </c>
      <c r="AP63" s="22">
        <v>0</v>
      </c>
      <c r="AR63" s="22">
        <v>0</v>
      </c>
      <c r="AS63" s="22">
        <v>8.530367623036861</v>
      </c>
      <c r="AT63" s="22">
        <v>0</v>
      </c>
      <c r="AU63" s="22">
        <v>17.095609822569298</v>
      </c>
      <c r="AV63" s="22">
        <v>0</v>
      </c>
      <c r="AW63" s="22">
        <v>0</v>
      </c>
      <c r="AX63" s="22">
        <v>0</v>
      </c>
      <c r="AY63" s="22">
        <v>0</v>
      </c>
      <c r="AZ63" s="22">
        <v>110.60299734681479</v>
      </c>
      <c r="BA63" s="22">
        <v>49.62691115604612</v>
      </c>
      <c r="BB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3.4601477483825915</v>
      </c>
      <c r="BJ63" s="22">
        <v>33.280168057182934</v>
      </c>
      <c r="BK63" s="22">
        <v>78.32405329865045</v>
      </c>
      <c r="BL63" s="22">
        <v>0</v>
      </c>
      <c r="BM63" s="22">
        <v>0</v>
      </c>
      <c r="BN63" s="22">
        <v>0</v>
      </c>
      <c r="BP63" s="22">
        <v>0</v>
      </c>
      <c r="BQ63" s="22">
        <v>4.669728770640308</v>
      </c>
      <c r="BR63" s="22">
        <v>0.8441743486882772</v>
      </c>
      <c r="BS63" s="22">
        <v>1.2849485240574066</v>
      </c>
      <c r="BT63" s="22">
        <v>0.7091923784440068</v>
      </c>
      <c r="BU63" s="22">
        <v>0.22791812771651004</v>
      </c>
      <c r="BV63" s="22">
        <v>9.281908058933686</v>
      </c>
      <c r="BW63" s="22">
        <v>16.11735113612597</v>
      </c>
      <c r="BX63" s="22">
        <v>18.307541842659923</v>
      </c>
      <c r="BY63" s="22">
        <v>9.570747556708698</v>
      </c>
      <c r="BZ63" s="22">
        <v>4.6759812333514015</v>
      </c>
    </row>
    <row r="64" spans="1:78" ht="12">
      <c r="A64" s="36" t="s">
        <v>9</v>
      </c>
      <c r="B64" s="36">
        <v>1208</v>
      </c>
      <c r="C64" s="36" t="s">
        <v>252</v>
      </c>
      <c r="D64" s="36" t="s">
        <v>253</v>
      </c>
      <c r="E64" s="36">
        <v>204</v>
      </c>
      <c r="F64" s="36" t="s">
        <v>34</v>
      </c>
      <c r="G64" s="36">
        <v>1</v>
      </c>
      <c r="H64" s="36">
        <f t="shared" si="7"/>
        <v>2041</v>
      </c>
      <c r="I64" s="37" t="str">
        <f t="shared" si="8"/>
        <v>Concord</v>
      </c>
      <c r="J64" s="37"/>
      <c r="K64" s="38">
        <f t="shared" si="2"/>
        <v>167.62695053725696</v>
      </c>
      <c r="L64" s="38">
        <f t="shared" si="0"/>
        <v>14183.090304748066</v>
      </c>
      <c r="M64" s="38">
        <f t="shared" si="1"/>
        <v>14015.46335421081</v>
      </c>
      <c r="N64" s="37"/>
      <c r="O64" s="38">
        <f t="shared" si="3"/>
        <v>27.98305443618888</v>
      </c>
      <c r="P64" s="38">
        <f t="shared" si="4"/>
        <v>1171.4852868975947</v>
      </c>
      <c r="Q64" s="38">
        <f t="shared" si="5"/>
        <v>0</v>
      </c>
      <c r="R64" s="38">
        <f t="shared" si="6"/>
        <v>12815.995012877025</v>
      </c>
      <c r="T64" s="22">
        <v>0</v>
      </c>
      <c r="U64" s="22">
        <v>1.7273362298131127</v>
      </c>
      <c r="V64" s="22">
        <v>0</v>
      </c>
      <c r="W64" s="22">
        <v>0</v>
      </c>
      <c r="X64" s="22">
        <v>2.531377203164539</v>
      </c>
      <c r="Y64" s="22">
        <v>0</v>
      </c>
      <c r="Z64" s="22">
        <v>0</v>
      </c>
      <c r="AA64" s="22">
        <v>0</v>
      </c>
      <c r="AB64" s="22">
        <v>0</v>
      </c>
      <c r="AC64" s="22">
        <v>73.12633516144966</v>
      </c>
      <c r="AD64" s="22">
        <v>90.24190194282963</v>
      </c>
      <c r="AF64" s="22">
        <v>0</v>
      </c>
      <c r="AG64" s="22">
        <v>0.8621092269980694</v>
      </c>
      <c r="AH64" s="22">
        <v>0</v>
      </c>
      <c r="AI64" s="22">
        <v>0</v>
      </c>
      <c r="AJ64" s="22">
        <v>0.4879333236076026</v>
      </c>
      <c r="AK64" s="22">
        <v>0</v>
      </c>
      <c r="AL64" s="22">
        <v>0</v>
      </c>
      <c r="AM64" s="22">
        <v>0</v>
      </c>
      <c r="AN64" s="22">
        <v>0</v>
      </c>
      <c r="AO64" s="22">
        <v>14.68100093516765</v>
      </c>
      <c r="AP64" s="22">
        <v>11.952010950415561</v>
      </c>
      <c r="AR64" s="22">
        <v>0</v>
      </c>
      <c r="AS64" s="22">
        <v>53.76854282132417</v>
      </c>
      <c r="AT64" s="22">
        <v>0</v>
      </c>
      <c r="AU64" s="22">
        <v>107.75690678548088</v>
      </c>
      <c r="AV64" s="22">
        <v>0</v>
      </c>
      <c r="AW64" s="22">
        <v>0</v>
      </c>
      <c r="AX64" s="22">
        <v>0</v>
      </c>
      <c r="AY64" s="22">
        <v>0</v>
      </c>
      <c r="AZ64" s="22">
        <v>697.1519003411789</v>
      </c>
      <c r="BA64" s="22">
        <v>312.80793694961073</v>
      </c>
      <c r="BB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P64" s="22">
        <v>0</v>
      </c>
      <c r="BQ64" s="22">
        <v>1836.5541401292594</v>
      </c>
      <c r="BR64" s="22">
        <v>498.8843882918797</v>
      </c>
      <c r="BS64" s="22">
        <v>81.73207798160261</v>
      </c>
      <c r="BT64" s="22">
        <v>243.35760427837354</v>
      </c>
      <c r="BU64" s="22">
        <v>165.99322201172888</v>
      </c>
      <c r="BV64" s="22">
        <v>1024.9766925291485</v>
      </c>
      <c r="BW64" s="22">
        <v>4808.477918319175</v>
      </c>
      <c r="BX64" s="22">
        <v>2133.396203899627</v>
      </c>
      <c r="BY64" s="22">
        <v>1526.1736083413225</v>
      </c>
      <c r="BZ64" s="22">
        <v>496.4491570949109</v>
      </c>
    </row>
    <row r="65" spans="1:78" ht="12">
      <c r="A65" s="36" t="s">
        <v>9</v>
      </c>
      <c r="B65" s="36">
        <v>1209</v>
      </c>
      <c r="C65" s="36" t="s">
        <v>254</v>
      </c>
      <c r="D65" s="36" t="s">
        <v>253</v>
      </c>
      <c r="E65" s="36">
        <v>204</v>
      </c>
      <c r="F65" s="36" t="s">
        <v>34</v>
      </c>
      <c r="G65" s="36">
        <v>1</v>
      </c>
      <c r="H65" s="36">
        <f t="shared" si="7"/>
        <v>2041</v>
      </c>
      <c r="I65" s="37" t="str">
        <f t="shared" si="8"/>
        <v>Concord</v>
      </c>
      <c r="J65" s="37"/>
      <c r="K65" s="38">
        <f t="shared" si="2"/>
        <v>0</v>
      </c>
      <c r="L65" s="38">
        <f t="shared" si="0"/>
        <v>3236.114551305509</v>
      </c>
      <c r="M65" s="38">
        <f t="shared" si="1"/>
        <v>3236.114551305509</v>
      </c>
      <c r="N65" s="37"/>
      <c r="O65" s="38">
        <f t="shared" si="3"/>
        <v>0</v>
      </c>
      <c r="P65" s="38">
        <f t="shared" si="4"/>
        <v>3236.114551305509</v>
      </c>
      <c r="Q65" s="38">
        <f t="shared" si="5"/>
        <v>0</v>
      </c>
      <c r="R65" s="38">
        <f t="shared" si="6"/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R65" s="22">
        <v>0</v>
      </c>
      <c r="AS65" s="22">
        <v>148.5303876819332</v>
      </c>
      <c r="AT65" s="22">
        <v>0</v>
      </c>
      <c r="AU65" s="22">
        <v>297.6680099633627</v>
      </c>
      <c r="AV65" s="22">
        <v>0</v>
      </c>
      <c r="AW65" s="22">
        <v>0</v>
      </c>
      <c r="AX65" s="22">
        <v>0</v>
      </c>
      <c r="AY65" s="22">
        <v>0</v>
      </c>
      <c r="AZ65" s="22">
        <v>1925.814548758896</v>
      </c>
      <c r="BA65" s="22">
        <v>864.1016049013172</v>
      </c>
      <c r="BB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</row>
    <row r="66" spans="1:78" ht="12">
      <c r="A66" s="36" t="s">
        <v>9</v>
      </c>
      <c r="B66" s="36">
        <v>1210</v>
      </c>
      <c r="C66" s="36" t="s">
        <v>255</v>
      </c>
      <c r="D66" s="36" t="s">
        <v>256</v>
      </c>
      <c r="E66" s="36">
        <v>204</v>
      </c>
      <c r="F66" s="36" t="s">
        <v>34</v>
      </c>
      <c r="G66" s="36">
        <v>1</v>
      </c>
      <c r="H66" s="36">
        <f t="shared" si="7"/>
        <v>2041</v>
      </c>
      <c r="I66" s="37" t="str">
        <f t="shared" si="8"/>
        <v>Concord</v>
      </c>
      <c r="J66" s="37"/>
      <c r="K66" s="38">
        <f t="shared" si="2"/>
        <v>7837.843325324876</v>
      </c>
      <c r="L66" s="38">
        <f t="shared" si="0"/>
        <v>10192.765419808555</v>
      </c>
      <c r="M66" s="38">
        <f t="shared" si="1"/>
        <v>2354.9220944836798</v>
      </c>
      <c r="N66" s="37"/>
      <c r="O66" s="38">
        <f t="shared" si="3"/>
        <v>809.8906008527558</v>
      </c>
      <c r="P66" s="38">
        <f t="shared" si="4"/>
        <v>1200.512598395304</v>
      </c>
      <c r="Q66" s="38">
        <f t="shared" si="5"/>
        <v>2444.5188952356198</v>
      </c>
      <c r="R66" s="38">
        <f t="shared" si="6"/>
        <v>-2100</v>
      </c>
      <c r="T66" s="22">
        <v>7.351507171628446</v>
      </c>
      <c r="U66" s="22">
        <v>158.05126502789986</v>
      </c>
      <c r="V66" s="22">
        <v>359.54695964745486</v>
      </c>
      <c r="W66" s="22">
        <v>735.6289167689071</v>
      </c>
      <c r="X66" s="22">
        <v>217.69843947215037</v>
      </c>
      <c r="Y66" s="22">
        <v>304.3876584216548</v>
      </c>
      <c r="Z66" s="22">
        <v>1214.1336041270222</v>
      </c>
      <c r="AA66" s="22">
        <v>1122.351949434414</v>
      </c>
      <c r="AB66" s="22">
        <v>652.6369491099061</v>
      </c>
      <c r="AC66" s="22">
        <v>1420.043784706627</v>
      </c>
      <c r="AD66" s="22">
        <v>1646.0122914372125</v>
      </c>
      <c r="AF66" s="22">
        <v>-0.9899973439930765</v>
      </c>
      <c r="AG66" s="22">
        <v>78.88299427032335</v>
      </c>
      <c r="AH66" s="22">
        <v>49.63222439403151</v>
      </c>
      <c r="AI66" s="22">
        <v>-9.495305978121928</v>
      </c>
      <c r="AJ66" s="22">
        <v>41.96226583025383</v>
      </c>
      <c r="AK66" s="22">
        <v>0</v>
      </c>
      <c r="AL66" s="22">
        <v>0</v>
      </c>
      <c r="AM66" s="22">
        <v>0</v>
      </c>
      <c r="AN66" s="22">
        <v>146.80268368937905</v>
      </c>
      <c r="AO66" s="22">
        <v>285.0910562553032</v>
      </c>
      <c r="AP66" s="22">
        <v>218.00467973557983</v>
      </c>
      <c r="AR66" s="22">
        <v>0</v>
      </c>
      <c r="AS66" s="22">
        <v>55.1008312065977</v>
      </c>
      <c r="AT66" s="22">
        <v>0</v>
      </c>
      <c r="AU66" s="22">
        <v>110.42693033103924</v>
      </c>
      <c r="AV66" s="22">
        <v>0</v>
      </c>
      <c r="AW66" s="22">
        <v>0</v>
      </c>
      <c r="AX66" s="22">
        <v>0</v>
      </c>
      <c r="AY66" s="22">
        <v>0</v>
      </c>
      <c r="AZ66" s="22">
        <v>714.4260783430341</v>
      </c>
      <c r="BA66" s="22">
        <v>320.558758514633</v>
      </c>
      <c r="BB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70.94457250578492</v>
      </c>
      <c r="BJ66" s="22">
        <v>635.6031689561387</v>
      </c>
      <c r="BK66" s="22">
        <v>1737.9711537736962</v>
      </c>
      <c r="BL66" s="22">
        <v>0</v>
      </c>
      <c r="BM66" s="22">
        <v>0</v>
      </c>
      <c r="BN66" s="22">
        <v>0</v>
      </c>
      <c r="BP66" s="22">
        <v>0</v>
      </c>
      <c r="BQ66" s="22">
        <v>-62.69178970042523</v>
      </c>
      <c r="BR66" s="22">
        <v>-23.396070462495043</v>
      </c>
      <c r="BS66" s="22">
        <v>-47.57802867160842</v>
      </c>
      <c r="BT66" s="22">
        <v>-19.780538553670517</v>
      </c>
      <c r="BU66" s="22">
        <v>-33.44247084514176</v>
      </c>
      <c r="BV66" s="22">
        <v>-299.6161608439057</v>
      </c>
      <c r="BW66" s="22">
        <v>-819.2599882821885</v>
      </c>
      <c r="BX66" s="22">
        <v>-405.9735191570572</v>
      </c>
      <c r="BY66" s="22">
        <v>-285.4964877145116</v>
      </c>
      <c r="BZ66" s="22">
        <v>-102.76494576899604</v>
      </c>
    </row>
    <row r="67" spans="1:78" ht="12">
      <c r="A67" s="36" t="s">
        <v>9</v>
      </c>
      <c r="B67" s="36">
        <v>1211</v>
      </c>
      <c r="C67" s="36" t="s">
        <v>614</v>
      </c>
      <c r="D67" s="36" t="s">
        <v>615</v>
      </c>
      <c r="E67" s="36">
        <v>205</v>
      </c>
      <c r="F67" s="36" t="s">
        <v>35</v>
      </c>
      <c r="G67" s="36">
        <v>1</v>
      </c>
      <c r="H67" s="36">
        <f t="shared" si="7"/>
        <v>2051</v>
      </c>
      <c r="I67" s="45" t="s">
        <v>35</v>
      </c>
      <c r="J67" s="45"/>
      <c r="K67" s="38">
        <f>SUM(T67:AD67)</f>
        <v>5317.699326042576</v>
      </c>
      <c r="L67" s="38">
        <f>K67+M67</f>
        <v>7282.451691376673</v>
      </c>
      <c r="M67" s="38">
        <f>SUM(O67:R67)</f>
        <v>1964.7523653340968</v>
      </c>
      <c r="N67" s="37"/>
      <c r="O67" s="38">
        <f>SUM(AF67:AP67)</f>
        <v>693.5208382518166</v>
      </c>
      <c r="P67" s="38">
        <f>SUM(AR67:BB67)</f>
        <v>274.2364513332841</v>
      </c>
      <c r="Q67" s="38">
        <f>SUM(BD67:BN67)</f>
        <v>996.9950757489961</v>
      </c>
      <c r="R67" s="38">
        <f>SUM(BP67:BZ67)</f>
        <v>0</v>
      </c>
      <c r="T67" s="22">
        <v>5.199846536029877</v>
      </c>
      <c r="U67" s="22">
        <v>522.5192095184668</v>
      </c>
      <c r="V67" s="22">
        <v>246.71041380064725</v>
      </c>
      <c r="W67" s="22">
        <v>736.4882963445716</v>
      </c>
      <c r="X67" s="22">
        <v>83.53544770442977</v>
      </c>
      <c r="Y67" s="22">
        <v>128.19520145103624</v>
      </c>
      <c r="Z67" s="22">
        <v>942.240343152941</v>
      </c>
      <c r="AA67" s="22">
        <v>763.8720286765769</v>
      </c>
      <c r="AB67" s="22">
        <v>754.1975027602974</v>
      </c>
      <c r="AC67" s="22">
        <v>1066.2516107826607</v>
      </c>
      <c r="AD67" s="22">
        <v>68.4894253149184</v>
      </c>
      <c r="AF67" s="22">
        <v>-0.700242023799981</v>
      </c>
      <c r="AG67" s="22">
        <v>260.78804116691606</v>
      </c>
      <c r="AH67" s="22">
        <v>34.05615397250035</v>
      </c>
      <c r="AI67" s="22">
        <v>-9.506398625292631</v>
      </c>
      <c r="AJ67" s="22">
        <v>16.101799679050885</v>
      </c>
      <c r="AK67" s="22">
        <v>0</v>
      </c>
      <c r="AL67" s="22">
        <v>0</v>
      </c>
      <c r="AM67" s="22">
        <v>0</v>
      </c>
      <c r="AN67" s="22">
        <v>169.64748561668432</v>
      </c>
      <c r="AO67" s="22">
        <v>214.06297554039682</v>
      </c>
      <c r="AP67" s="22">
        <v>9.07102292536085</v>
      </c>
      <c r="AR67" s="22">
        <v>0</v>
      </c>
      <c r="AS67" s="22">
        <v>12.586837019294654</v>
      </c>
      <c r="AT67" s="22">
        <v>0</v>
      </c>
      <c r="AU67" s="22">
        <v>25.22513261925836</v>
      </c>
      <c r="AV67" s="22">
        <v>0</v>
      </c>
      <c r="AW67" s="22">
        <v>0</v>
      </c>
      <c r="AX67" s="22">
        <v>0</v>
      </c>
      <c r="AY67" s="22">
        <v>0</v>
      </c>
      <c r="AZ67" s="22">
        <v>163.19834771132946</v>
      </c>
      <c r="BA67" s="22">
        <v>73.22613398340158</v>
      </c>
      <c r="BB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21.90242203225037</v>
      </c>
      <c r="BJ67" s="22">
        <v>376.3911004660308</v>
      </c>
      <c r="BK67" s="22">
        <v>598.7015532507149</v>
      </c>
      <c r="BL67" s="22">
        <v>0</v>
      </c>
      <c r="BM67" s="22">
        <v>0</v>
      </c>
      <c r="BN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</row>
    <row r="68" spans="1:78" ht="12">
      <c r="A68" s="36" t="s">
        <v>9</v>
      </c>
      <c r="B68" s="36">
        <v>1212</v>
      </c>
      <c r="C68" s="36" t="s">
        <v>257</v>
      </c>
      <c r="D68" s="36" t="s">
        <v>258</v>
      </c>
      <c r="E68" s="36">
        <v>206</v>
      </c>
      <c r="F68" s="36" t="s">
        <v>36</v>
      </c>
      <c r="G68" s="36">
        <v>1</v>
      </c>
      <c r="H68" s="36">
        <f t="shared" si="7"/>
        <v>2061</v>
      </c>
      <c r="I68" s="37" t="str">
        <f t="shared" si="8"/>
        <v>El Cerrito</v>
      </c>
      <c r="J68" s="37"/>
      <c r="K68" s="38">
        <f aca="true" t="shared" si="9" ref="K68:K73">SUM(T68:AD68)</f>
        <v>1846.7700009040807</v>
      </c>
      <c r="L68" s="38">
        <f aca="true" t="shared" si="10" ref="L68:L73">K68+M68</f>
        <v>2238.1420030459576</v>
      </c>
      <c r="M68" s="38">
        <f aca="true" t="shared" si="11" ref="M68:M73">SUM(O68:R68)</f>
        <v>391.37200214187703</v>
      </c>
      <c r="N68" s="37"/>
      <c r="O68" s="38">
        <f aca="true" t="shared" si="12" ref="O68:O73">SUM(AF68:AP68)</f>
        <v>147.2714831912942</v>
      </c>
      <c r="P68" s="38">
        <f aca="true" t="shared" si="13" ref="P68:P73">SUM(AR68:BB68)</f>
        <v>185.35254357181063</v>
      </c>
      <c r="Q68" s="38">
        <f aca="true" t="shared" si="14" ref="Q68:Q73">SUM(BD68:BN68)</f>
        <v>58.74797537877221</v>
      </c>
      <c r="R68" s="38">
        <f aca="true" t="shared" si="15" ref="R68:R73">SUM(BP68:BZ68)</f>
        <v>0</v>
      </c>
      <c r="T68" s="22">
        <v>4.8412364300967825</v>
      </c>
      <c r="U68" s="22">
        <v>21.59170287266391</v>
      </c>
      <c r="V68" s="22">
        <v>35.69969812102387</v>
      </c>
      <c r="W68" s="22">
        <v>710.7069090746334</v>
      </c>
      <c r="X68" s="22">
        <v>1.6875848021096924</v>
      </c>
      <c r="Y68" s="22">
        <v>5.468041768053679</v>
      </c>
      <c r="Z68" s="22">
        <v>52.07755109971267</v>
      </c>
      <c r="AA68" s="22">
        <v>100.90545917628013</v>
      </c>
      <c r="AB68" s="22">
        <v>74.18336092724236</v>
      </c>
      <c r="AC68" s="22">
        <v>192.9142365687767</v>
      </c>
      <c r="AD68" s="22">
        <v>646.6942200634876</v>
      </c>
      <c r="AF68" s="22">
        <v>-0.6519494704344652</v>
      </c>
      <c r="AG68" s="22">
        <v>10.776365337475866</v>
      </c>
      <c r="AH68" s="22">
        <v>4.928022280258446</v>
      </c>
      <c r="AI68" s="22">
        <v>-9.173619210171536</v>
      </c>
      <c r="AJ68" s="22">
        <v>0.3252888824050683</v>
      </c>
      <c r="AK68" s="22">
        <v>0</v>
      </c>
      <c r="AL68" s="22">
        <v>0</v>
      </c>
      <c r="AM68" s="22">
        <v>0</v>
      </c>
      <c r="AN68" s="22">
        <v>16.68663792950993</v>
      </c>
      <c r="AO68" s="22">
        <v>38.72987865753751</v>
      </c>
      <c r="AP68" s="22">
        <v>85.65085878471339</v>
      </c>
      <c r="AR68" s="22">
        <v>0</v>
      </c>
      <c r="AS68" s="22">
        <v>8.507265338752344</v>
      </c>
      <c r="AT68" s="22">
        <v>0</v>
      </c>
      <c r="AU68" s="22">
        <v>17.049310805271187</v>
      </c>
      <c r="AV68" s="22">
        <v>0</v>
      </c>
      <c r="AW68" s="22">
        <v>0</v>
      </c>
      <c r="AX68" s="22">
        <v>0</v>
      </c>
      <c r="AY68" s="22">
        <v>0</v>
      </c>
      <c r="AZ68" s="22">
        <v>110.30345786618027</v>
      </c>
      <c r="BA68" s="22">
        <v>49.492509561606816</v>
      </c>
      <c r="BB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0.9971845304524731</v>
      </c>
      <c r="BJ68" s="22">
        <v>21.74175651690319</v>
      </c>
      <c r="BK68" s="22">
        <v>36.00903433141655</v>
      </c>
      <c r="BL68" s="22">
        <v>0</v>
      </c>
      <c r="BM68" s="22">
        <v>0</v>
      </c>
      <c r="BN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</row>
    <row r="69" spans="1:78" ht="12">
      <c r="A69" s="36" t="s">
        <v>9</v>
      </c>
      <c r="B69" s="36">
        <v>1213</v>
      </c>
      <c r="C69" s="36" t="s">
        <v>259</v>
      </c>
      <c r="D69" s="36" t="s">
        <v>258</v>
      </c>
      <c r="E69" s="36">
        <v>206</v>
      </c>
      <c r="F69" s="36" t="s">
        <v>36</v>
      </c>
      <c r="G69" s="36">
        <v>1</v>
      </c>
      <c r="H69" s="36">
        <f t="shared" si="7"/>
        <v>2061</v>
      </c>
      <c r="I69" s="37" t="str">
        <f t="shared" si="8"/>
        <v>El Cerrito</v>
      </c>
      <c r="J69" s="37"/>
      <c r="K69" s="38">
        <f t="shared" si="9"/>
        <v>1666.812133434732</v>
      </c>
      <c r="L69" s="38">
        <f t="shared" si="10"/>
        <v>2105.134773500935</v>
      </c>
      <c r="M69" s="38">
        <f t="shared" si="11"/>
        <v>438.32264006620306</v>
      </c>
      <c r="N69" s="37"/>
      <c r="O69" s="38">
        <f t="shared" si="12"/>
        <v>151.6414767359893</v>
      </c>
      <c r="P69" s="38">
        <f t="shared" si="13"/>
        <v>197.11910967953816</v>
      </c>
      <c r="Q69" s="38">
        <f t="shared" si="14"/>
        <v>89.56205365067564</v>
      </c>
      <c r="R69" s="38">
        <f t="shared" si="15"/>
        <v>0</v>
      </c>
      <c r="T69" s="22">
        <v>2.3309656885651173</v>
      </c>
      <c r="U69" s="22">
        <v>63.04777238817861</v>
      </c>
      <c r="V69" s="22">
        <v>52.912052572231815</v>
      </c>
      <c r="W69" s="22">
        <v>712.4256682259627</v>
      </c>
      <c r="X69" s="22">
        <v>5.906546807383923</v>
      </c>
      <c r="Y69" s="22">
        <v>48.604815716032704</v>
      </c>
      <c r="Z69" s="22">
        <v>132.01053650857398</v>
      </c>
      <c r="AA69" s="22">
        <v>71.69598415156746</v>
      </c>
      <c r="AB69" s="22">
        <v>256.9923574979468</v>
      </c>
      <c r="AC69" s="22">
        <v>306.43416639083665</v>
      </c>
      <c r="AD69" s="22">
        <v>14.451267487452236</v>
      </c>
      <c r="AF69" s="22">
        <v>-0.31390159687585356</v>
      </c>
      <c r="AG69" s="22">
        <v>31.466986785429526</v>
      </c>
      <c r="AH69" s="22">
        <v>7.304033022525911</v>
      </c>
      <c r="AI69" s="22">
        <v>-9.195804504512944</v>
      </c>
      <c r="AJ69" s="22">
        <v>1.1385110884177392</v>
      </c>
      <c r="AK69" s="22">
        <v>0</v>
      </c>
      <c r="AL69" s="22">
        <v>0</v>
      </c>
      <c r="AM69" s="22">
        <v>0</v>
      </c>
      <c r="AN69" s="22">
        <v>57.80728139865941</v>
      </c>
      <c r="AO69" s="22">
        <v>61.52038487117873</v>
      </c>
      <c r="AP69" s="22">
        <v>1.9139856711667798</v>
      </c>
      <c r="AR69" s="22">
        <v>0</v>
      </c>
      <c r="AS69" s="22">
        <v>9.04732428844583</v>
      </c>
      <c r="AT69" s="22">
        <v>0</v>
      </c>
      <c r="AU69" s="22">
        <v>18.13163661971945</v>
      </c>
      <c r="AV69" s="22">
        <v>0</v>
      </c>
      <c r="AW69" s="22">
        <v>0</v>
      </c>
      <c r="AX69" s="22">
        <v>0</v>
      </c>
      <c r="AY69" s="22">
        <v>0</v>
      </c>
      <c r="AZ69" s="22">
        <v>117.30575146238608</v>
      </c>
      <c r="BA69" s="22">
        <v>52.634397308986784</v>
      </c>
      <c r="BB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8.863862492910872</v>
      </c>
      <c r="BJ69" s="22">
        <v>55.11282465912669</v>
      </c>
      <c r="BK69" s="22">
        <v>25.585366498638077</v>
      </c>
      <c r="BL69" s="22">
        <v>0</v>
      </c>
      <c r="BM69" s="22">
        <v>0</v>
      </c>
      <c r="BN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</row>
    <row r="70" spans="1:78" ht="12">
      <c r="A70" s="36" t="s">
        <v>9</v>
      </c>
      <c r="B70" s="36">
        <v>1214</v>
      </c>
      <c r="C70" s="36" t="s">
        <v>260</v>
      </c>
      <c r="D70" s="36" t="s">
        <v>261</v>
      </c>
      <c r="E70" s="36">
        <v>207</v>
      </c>
      <c r="F70" s="36" t="s">
        <v>37</v>
      </c>
      <c r="G70" s="36">
        <v>1</v>
      </c>
      <c r="H70" s="36">
        <f t="shared" si="7"/>
        <v>2071</v>
      </c>
      <c r="I70" s="37" t="str">
        <f t="shared" si="8"/>
        <v>Hercules</v>
      </c>
      <c r="J70" s="37"/>
      <c r="K70" s="38">
        <f t="shared" si="9"/>
        <v>802.7748722244235</v>
      </c>
      <c r="L70" s="38">
        <f t="shared" si="10"/>
        <v>1831.9995898549687</v>
      </c>
      <c r="M70" s="38">
        <f t="shared" si="11"/>
        <v>1029.2247176305452</v>
      </c>
      <c r="N70" s="37"/>
      <c r="O70" s="38">
        <f t="shared" si="12"/>
        <v>94.05848800877445</v>
      </c>
      <c r="P70" s="38">
        <f t="shared" si="13"/>
        <v>866.4091637732258</v>
      </c>
      <c r="Q70" s="38">
        <f t="shared" si="14"/>
        <v>68.75706584854498</v>
      </c>
      <c r="R70" s="38">
        <f t="shared" si="15"/>
        <v>0</v>
      </c>
      <c r="T70" s="22">
        <v>0.8965252648327373</v>
      </c>
      <c r="U70" s="22">
        <v>8.636681149065565</v>
      </c>
      <c r="V70" s="22">
        <v>65.66194475831176</v>
      </c>
      <c r="W70" s="22">
        <v>40.39084005623672</v>
      </c>
      <c r="X70" s="22">
        <v>8.437924010548462</v>
      </c>
      <c r="Y70" s="22">
        <v>12.758764125458582</v>
      </c>
      <c r="Z70" s="22">
        <v>13.322164234810216</v>
      </c>
      <c r="AA70" s="22">
        <v>90.28383189456642</v>
      </c>
      <c r="AB70" s="22">
        <v>10.597622989606052</v>
      </c>
      <c r="AC70" s="22">
        <v>61.98327456541922</v>
      </c>
      <c r="AD70" s="22">
        <v>489.8052991755677</v>
      </c>
      <c r="AF70" s="22">
        <v>-0.12073138341378982</v>
      </c>
      <c r="AG70" s="22">
        <v>4.3105461349903464</v>
      </c>
      <c r="AH70" s="22">
        <v>9.06404097976107</v>
      </c>
      <c r="AI70" s="22">
        <v>-0.5213544170230499</v>
      </c>
      <c r="AJ70" s="22">
        <v>1.6264444120253418</v>
      </c>
      <c r="AK70" s="22">
        <v>0</v>
      </c>
      <c r="AL70" s="22">
        <v>0</v>
      </c>
      <c r="AM70" s="22">
        <v>0</v>
      </c>
      <c r="AN70" s="22">
        <v>2.3838054185014186</v>
      </c>
      <c r="AO70" s="22">
        <v>12.443896030761149</v>
      </c>
      <c r="AP70" s="22">
        <v>64.87184083317196</v>
      </c>
      <c r="AR70" s="22">
        <v>0</v>
      </c>
      <c r="AS70" s="22">
        <v>39.76623415092077</v>
      </c>
      <c r="AT70" s="22">
        <v>0</v>
      </c>
      <c r="AU70" s="22">
        <v>79.69504401207142</v>
      </c>
      <c r="AV70" s="22">
        <v>0</v>
      </c>
      <c r="AW70" s="22">
        <v>0</v>
      </c>
      <c r="AX70" s="22">
        <v>0</v>
      </c>
      <c r="AY70" s="22">
        <v>0</v>
      </c>
      <c r="AZ70" s="22">
        <v>515.6008374608945</v>
      </c>
      <c r="BA70" s="22">
        <v>231.3470481493391</v>
      </c>
      <c r="BB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2.1425526577464753</v>
      </c>
      <c r="BJ70" s="22">
        <v>5.684062136627212</v>
      </c>
      <c r="BK70" s="22">
        <v>60.9304510541713</v>
      </c>
      <c r="BL70" s="22">
        <v>0</v>
      </c>
      <c r="BM70" s="22">
        <v>0</v>
      </c>
      <c r="BN70" s="22">
        <v>0</v>
      </c>
      <c r="BP70" s="22"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</row>
    <row r="71" spans="1:78" ht="12">
      <c r="A71" s="36" t="s">
        <v>9</v>
      </c>
      <c r="B71" s="36">
        <v>1215</v>
      </c>
      <c r="C71" s="36" t="s">
        <v>262</v>
      </c>
      <c r="D71" s="36" t="s">
        <v>263</v>
      </c>
      <c r="E71" s="36">
        <v>207</v>
      </c>
      <c r="F71" s="36" t="s">
        <v>37</v>
      </c>
      <c r="G71" s="36">
        <v>1</v>
      </c>
      <c r="H71" s="36">
        <f t="shared" si="7"/>
        <v>2071</v>
      </c>
      <c r="I71" s="37" t="str">
        <f t="shared" si="8"/>
        <v>Hercules</v>
      </c>
      <c r="J71" s="37"/>
      <c r="K71" s="38">
        <f t="shared" si="9"/>
        <v>1210.3552693680422</v>
      </c>
      <c r="L71" s="38">
        <f t="shared" si="10"/>
        <v>1857.109870846983</v>
      </c>
      <c r="M71" s="38">
        <f t="shared" si="11"/>
        <v>646.7546014789408</v>
      </c>
      <c r="N71" s="37"/>
      <c r="O71" s="38">
        <f t="shared" si="12"/>
        <v>139.72582942636933</v>
      </c>
      <c r="P71" s="38">
        <f t="shared" si="13"/>
        <v>368.11254171057305</v>
      </c>
      <c r="Q71" s="38">
        <f t="shared" si="14"/>
        <v>138.9162303419984</v>
      </c>
      <c r="R71" s="38">
        <f t="shared" si="15"/>
        <v>0</v>
      </c>
      <c r="T71" s="22">
        <v>0</v>
      </c>
      <c r="U71" s="22">
        <v>0</v>
      </c>
      <c r="V71" s="22">
        <v>942.8545271606129</v>
      </c>
      <c r="W71" s="22">
        <v>4.296897878323055</v>
      </c>
      <c r="X71" s="22">
        <v>4.218962005274231</v>
      </c>
      <c r="Y71" s="22">
        <v>2.430240785801635</v>
      </c>
      <c r="Z71" s="22">
        <v>23.61656387079993</v>
      </c>
      <c r="AA71" s="22">
        <v>190.30415546403708</v>
      </c>
      <c r="AB71" s="22">
        <v>10.597622989606052</v>
      </c>
      <c r="AC71" s="22">
        <v>32.03629921358746</v>
      </c>
      <c r="AD71" s="22">
        <v>0</v>
      </c>
      <c r="AF71" s="22">
        <v>0</v>
      </c>
      <c r="AG71" s="22">
        <v>0</v>
      </c>
      <c r="AH71" s="22">
        <v>130.15258843754006</v>
      </c>
      <c r="AI71" s="22">
        <v>-0.05546323585351594</v>
      </c>
      <c r="AJ71" s="22">
        <v>0.8132222060126709</v>
      </c>
      <c r="AK71" s="22">
        <v>0</v>
      </c>
      <c r="AL71" s="22">
        <v>0</v>
      </c>
      <c r="AM71" s="22">
        <v>0</v>
      </c>
      <c r="AN71" s="22">
        <v>2.3838054185014186</v>
      </c>
      <c r="AO71" s="22">
        <v>6.431676600168683</v>
      </c>
      <c r="AP71" s="22">
        <v>0</v>
      </c>
      <c r="AR71" s="22">
        <v>0</v>
      </c>
      <c r="AS71" s="22">
        <v>16.89553866651474</v>
      </c>
      <c r="AT71" s="22">
        <v>0</v>
      </c>
      <c r="AU71" s="22">
        <v>33.86015111527399</v>
      </c>
      <c r="AV71" s="22">
        <v>0</v>
      </c>
      <c r="AW71" s="22">
        <v>0</v>
      </c>
      <c r="AX71" s="22">
        <v>0</v>
      </c>
      <c r="AY71" s="22">
        <v>0</v>
      </c>
      <c r="AZ71" s="22">
        <v>219.06408971859398</v>
      </c>
      <c r="BA71" s="22">
        <v>98.29276221019035</v>
      </c>
      <c r="BB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0.4081052681421858</v>
      </c>
      <c r="BJ71" s="22">
        <v>10.076291969475513</v>
      </c>
      <c r="BK71" s="22">
        <v>128.4318331043807</v>
      </c>
      <c r="BL71" s="22">
        <v>0</v>
      </c>
      <c r="BM71" s="22">
        <v>0</v>
      </c>
      <c r="BN71" s="22">
        <v>0</v>
      </c>
      <c r="BP71" s="22">
        <v>0</v>
      </c>
      <c r="BQ71" s="22">
        <v>0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0</v>
      </c>
      <c r="BZ71" s="22">
        <v>0</v>
      </c>
    </row>
    <row r="72" spans="1:78" ht="12">
      <c r="A72" s="36" t="s">
        <v>9</v>
      </c>
      <c r="B72" s="36">
        <v>1216</v>
      </c>
      <c r="C72" s="36" t="s">
        <v>264</v>
      </c>
      <c r="D72" s="36" t="s">
        <v>265</v>
      </c>
      <c r="E72" s="36">
        <v>208</v>
      </c>
      <c r="F72" s="36" t="s">
        <v>38</v>
      </c>
      <c r="G72" s="36">
        <v>1</v>
      </c>
      <c r="H72" s="36">
        <f t="shared" si="7"/>
        <v>2081</v>
      </c>
      <c r="I72" s="37" t="str">
        <f t="shared" si="8"/>
        <v>Lafayette</v>
      </c>
      <c r="J72" s="37"/>
      <c r="K72" s="38">
        <f t="shared" si="9"/>
        <v>5958.369438927312</v>
      </c>
      <c r="L72" s="38">
        <f t="shared" si="10"/>
        <v>7523.110087867466</v>
      </c>
      <c r="M72" s="38">
        <f t="shared" si="11"/>
        <v>1564.7406489401542</v>
      </c>
      <c r="N72" s="37"/>
      <c r="O72" s="38">
        <f t="shared" si="12"/>
        <v>663.5830334387454</v>
      </c>
      <c r="P72" s="38">
        <f t="shared" si="13"/>
        <v>356.37468286825464</v>
      </c>
      <c r="Q72" s="38">
        <f t="shared" si="14"/>
        <v>544.7829326331542</v>
      </c>
      <c r="R72" s="38">
        <f t="shared" si="15"/>
        <v>0</v>
      </c>
      <c r="T72" s="22">
        <v>13.089268866557964</v>
      </c>
      <c r="U72" s="22">
        <v>229.73571856514403</v>
      </c>
      <c r="V72" s="22">
        <v>954.9669247373887</v>
      </c>
      <c r="W72" s="22">
        <v>825.8637722136915</v>
      </c>
      <c r="X72" s="22">
        <v>86.91061730864918</v>
      </c>
      <c r="Y72" s="22">
        <v>295.27425547489867</v>
      </c>
      <c r="Z72" s="22">
        <v>639.4638832708904</v>
      </c>
      <c r="AA72" s="22">
        <v>915.2302174409971</v>
      </c>
      <c r="AB72" s="22">
        <v>483.0749812762093</v>
      </c>
      <c r="AC72" s="22">
        <v>1514.7597997728856</v>
      </c>
      <c r="AD72" s="22">
        <v>0</v>
      </c>
      <c r="AF72" s="22">
        <v>-1.762678197841331</v>
      </c>
      <c r="AG72" s="22">
        <v>114.66052719074324</v>
      </c>
      <c r="AH72" s="22">
        <v>131.82459599691344</v>
      </c>
      <c r="AI72" s="22">
        <v>-10.660033931045765</v>
      </c>
      <c r="AJ72" s="22">
        <v>16.752377443861025</v>
      </c>
      <c r="AK72" s="22">
        <v>0</v>
      </c>
      <c r="AL72" s="22">
        <v>0</v>
      </c>
      <c r="AM72" s="22">
        <v>0</v>
      </c>
      <c r="AN72" s="22">
        <v>108.66179699335635</v>
      </c>
      <c r="AO72" s="22">
        <v>304.1064479427584</v>
      </c>
      <c r="AP72" s="22">
        <v>0</v>
      </c>
      <c r="AR72" s="22">
        <v>0</v>
      </c>
      <c r="AS72" s="22">
        <v>16.356797315810073</v>
      </c>
      <c r="AT72" s="22">
        <v>0</v>
      </c>
      <c r="AU72" s="22">
        <v>32.78046588552394</v>
      </c>
      <c r="AV72" s="22">
        <v>0</v>
      </c>
      <c r="AW72" s="22">
        <v>0</v>
      </c>
      <c r="AX72" s="22">
        <v>0</v>
      </c>
      <c r="AY72" s="22">
        <v>0</v>
      </c>
      <c r="AZ72" s="22">
        <v>212.07887984068785</v>
      </c>
      <c r="BA72" s="22">
        <v>95.1585398262328</v>
      </c>
      <c r="BB72" s="22">
        <v>0</v>
      </c>
      <c r="BD72" s="22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46.695057760009554</v>
      </c>
      <c r="BJ72" s="22">
        <v>249.9431885126296</v>
      </c>
      <c r="BK72" s="22">
        <v>248.14468636051512</v>
      </c>
      <c r="BL72" s="22">
        <v>0</v>
      </c>
      <c r="BM72" s="22">
        <v>0</v>
      </c>
      <c r="BN72" s="22">
        <v>0</v>
      </c>
      <c r="BP72" s="22">
        <v>0</v>
      </c>
      <c r="BQ72" s="22">
        <v>0</v>
      </c>
      <c r="BR72" s="22">
        <v>0</v>
      </c>
      <c r="BS72" s="22">
        <v>0</v>
      </c>
      <c r="BT72" s="22">
        <v>0</v>
      </c>
      <c r="BU72" s="22">
        <v>0</v>
      </c>
      <c r="BV72" s="22">
        <v>0</v>
      </c>
      <c r="BW72" s="22">
        <v>0</v>
      </c>
      <c r="BX72" s="22">
        <v>0</v>
      </c>
      <c r="BY72" s="22">
        <v>0</v>
      </c>
      <c r="BZ72" s="22">
        <v>0</v>
      </c>
    </row>
    <row r="73" spans="1:78" ht="12">
      <c r="A73" s="36" t="s">
        <v>9</v>
      </c>
      <c r="B73" s="36">
        <v>1217</v>
      </c>
      <c r="C73" s="36" t="s">
        <v>266</v>
      </c>
      <c r="D73" s="36" t="s">
        <v>267</v>
      </c>
      <c r="E73" s="36">
        <v>209</v>
      </c>
      <c r="F73" s="36" t="s">
        <v>39</v>
      </c>
      <c r="G73" s="36">
        <v>1</v>
      </c>
      <c r="H73" s="36">
        <f t="shared" si="7"/>
        <v>2091</v>
      </c>
      <c r="I73" s="37" t="str">
        <f t="shared" si="8"/>
        <v>Martinez</v>
      </c>
      <c r="J73" s="37"/>
      <c r="K73" s="38">
        <f t="shared" si="9"/>
        <v>4037.8853535146436</v>
      </c>
      <c r="L73" s="38">
        <f t="shared" si="10"/>
        <v>5109.707872644238</v>
      </c>
      <c r="M73" s="38">
        <f t="shared" si="11"/>
        <v>1071.8225191295944</v>
      </c>
      <c r="N73" s="37"/>
      <c r="O73" s="38">
        <f t="shared" si="12"/>
        <v>576.8453621613896</v>
      </c>
      <c r="P73" s="38">
        <f t="shared" si="13"/>
        <v>256.2258622420941</v>
      </c>
      <c r="Q73" s="38">
        <f t="shared" si="14"/>
        <v>238.75129472611079</v>
      </c>
      <c r="R73" s="38">
        <f t="shared" si="15"/>
        <v>0</v>
      </c>
      <c r="T73" s="22">
        <v>3.4067960063644023</v>
      </c>
      <c r="U73" s="22">
        <v>183.09764036018996</v>
      </c>
      <c r="V73" s="22">
        <v>124.9489434235836</v>
      </c>
      <c r="W73" s="22">
        <v>156.40708277095925</v>
      </c>
      <c r="X73" s="22">
        <v>7.594131609493617</v>
      </c>
      <c r="Y73" s="22">
        <v>61.36357984149128</v>
      </c>
      <c r="Z73" s="22">
        <v>116.26616059470736</v>
      </c>
      <c r="AA73" s="22">
        <v>187.6487486436087</v>
      </c>
      <c r="AB73" s="22">
        <v>239.32965251527003</v>
      </c>
      <c r="AC73" s="22">
        <v>346.1313197641951</v>
      </c>
      <c r="AD73" s="22">
        <v>2611.6912979847807</v>
      </c>
      <c r="AF73" s="22">
        <v>-0.45877925697240135</v>
      </c>
      <c r="AG73" s="22">
        <v>91.38357806179535</v>
      </c>
      <c r="AH73" s="22">
        <v>17.248077980904565</v>
      </c>
      <c r="AI73" s="22">
        <v>-2.0188617850679806</v>
      </c>
      <c r="AJ73" s="22">
        <v>1.4637999708228076</v>
      </c>
      <c r="AK73" s="22">
        <v>0</v>
      </c>
      <c r="AL73" s="22">
        <v>0</v>
      </c>
      <c r="AM73" s="22">
        <v>0</v>
      </c>
      <c r="AN73" s="22">
        <v>53.83427236782371</v>
      </c>
      <c r="AO73" s="22">
        <v>69.49007109312689</v>
      </c>
      <c r="AP73" s="22">
        <v>345.90320372895667</v>
      </c>
      <c r="AR73" s="22">
        <v>0</v>
      </c>
      <c r="AS73" s="22">
        <v>11.760191442420606</v>
      </c>
      <c r="AT73" s="22">
        <v>0</v>
      </c>
      <c r="AU73" s="22">
        <v>23.568461902555956</v>
      </c>
      <c r="AV73" s="22">
        <v>0</v>
      </c>
      <c r="AW73" s="22">
        <v>0</v>
      </c>
      <c r="AX73" s="22">
        <v>0</v>
      </c>
      <c r="AY73" s="22">
        <v>0</v>
      </c>
      <c r="AZ73" s="22">
        <v>152.48023067510178</v>
      </c>
      <c r="BA73" s="22">
        <v>68.41697822201576</v>
      </c>
      <c r="BB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10.273645503333858</v>
      </c>
      <c r="BJ73" s="22">
        <v>53.93861404562219</v>
      </c>
      <c r="BK73" s="22">
        <v>174.53903517715474</v>
      </c>
      <c r="BL73" s="22">
        <v>0</v>
      </c>
      <c r="BM73" s="22">
        <v>0</v>
      </c>
      <c r="BN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</row>
    <row r="74" spans="1:78" ht="12">
      <c r="A74" s="36" t="s">
        <v>9</v>
      </c>
      <c r="B74" s="36">
        <v>1218</v>
      </c>
      <c r="C74" s="36" t="s">
        <v>616</v>
      </c>
      <c r="D74" s="36" t="s">
        <v>617</v>
      </c>
      <c r="E74" s="36">
        <v>210</v>
      </c>
      <c r="F74" s="36" t="s">
        <v>40</v>
      </c>
      <c r="G74" s="36">
        <v>1</v>
      </c>
      <c r="H74" s="36">
        <f>E74*10+G74</f>
        <v>2101</v>
      </c>
      <c r="I74" s="45" t="s">
        <v>40</v>
      </c>
      <c r="J74" s="45"/>
      <c r="K74" s="38">
        <f>SUM(T74:AD74)</f>
        <v>1140.7844410209675</v>
      </c>
      <c r="L74" s="38">
        <f>K74+M74</f>
        <v>1504.026878852147</v>
      </c>
      <c r="M74" s="38">
        <f>SUM(O74:R74)</f>
        <v>363.2424378311797</v>
      </c>
      <c r="N74" s="37"/>
      <c r="O74" s="38">
        <f>SUM(AF74:AP74)</f>
        <v>81.44380950239139</v>
      </c>
      <c r="P74" s="38">
        <f>SUM(AR74:BB74)</f>
        <v>119.54660927472699</v>
      </c>
      <c r="Q74" s="38">
        <f>SUM(BD74:BN74)</f>
        <v>162.25201905406135</v>
      </c>
      <c r="R74" s="38">
        <f>SUM(BP74:BZ74)</f>
        <v>0</v>
      </c>
      <c r="T74" s="22">
        <v>2.15166063559857</v>
      </c>
      <c r="U74" s="22">
        <v>33.6830564813557</v>
      </c>
      <c r="V74" s="22">
        <v>51.63706335362382</v>
      </c>
      <c r="W74" s="22">
        <v>233.75124458077426</v>
      </c>
      <c r="X74" s="22">
        <v>11.813093614767848</v>
      </c>
      <c r="Y74" s="22">
        <v>47.99725551958229</v>
      </c>
      <c r="Z74" s="22">
        <v>118.08281935399967</v>
      </c>
      <c r="AA74" s="22">
        <v>364.6758700055036</v>
      </c>
      <c r="AB74" s="22">
        <v>120.98952913133579</v>
      </c>
      <c r="AC74" s="22">
        <v>156.00284834442587</v>
      </c>
      <c r="AD74" s="22">
        <v>0</v>
      </c>
      <c r="AF74" s="22">
        <v>-0.28975532019309563</v>
      </c>
      <c r="AG74" s="22">
        <v>16.811129926462353</v>
      </c>
      <c r="AH74" s="22">
        <v>7.128032226802396</v>
      </c>
      <c r="AI74" s="22">
        <v>-3.017200030431267</v>
      </c>
      <c r="AJ74" s="22">
        <v>2.277022176835479</v>
      </c>
      <c r="AK74" s="22">
        <v>0</v>
      </c>
      <c r="AL74" s="22">
        <v>0</v>
      </c>
      <c r="AM74" s="22">
        <v>0</v>
      </c>
      <c r="AN74" s="22">
        <v>27.215111861224536</v>
      </c>
      <c r="AO74" s="22">
        <v>31.31946866169098</v>
      </c>
      <c r="AP74" s="22">
        <v>0</v>
      </c>
      <c r="AR74" s="22">
        <v>0</v>
      </c>
      <c r="AS74" s="22">
        <v>5.4869207934782676</v>
      </c>
      <c r="AT74" s="22">
        <v>0</v>
      </c>
      <c r="AU74" s="22">
        <v>10.996273684539357</v>
      </c>
      <c r="AV74" s="22">
        <v>0</v>
      </c>
      <c r="AW74" s="22">
        <v>0</v>
      </c>
      <c r="AX74" s="22">
        <v>0</v>
      </c>
      <c r="AY74" s="22">
        <v>0</v>
      </c>
      <c r="AZ74" s="22">
        <v>71.14228984977912</v>
      </c>
      <c r="BA74" s="22">
        <v>31.92112494693025</v>
      </c>
      <c r="BB74" s="22">
        <v>0</v>
      </c>
      <c r="BD74" s="22">
        <v>0</v>
      </c>
      <c r="BE74" s="22">
        <v>0</v>
      </c>
      <c r="BF74" s="22">
        <v>0</v>
      </c>
      <c r="BG74" s="22">
        <v>0</v>
      </c>
      <c r="BH74" s="22">
        <v>0</v>
      </c>
      <c r="BI74" s="22">
        <v>6.371591696117507</v>
      </c>
      <c r="BJ74" s="22">
        <v>40.49079587231704</v>
      </c>
      <c r="BK74" s="22">
        <v>115.38963148562682</v>
      </c>
      <c r="BL74" s="22">
        <v>0</v>
      </c>
      <c r="BM74" s="22">
        <v>0</v>
      </c>
      <c r="BN74" s="22">
        <v>0</v>
      </c>
      <c r="BP74" s="22">
        <v>0</v>
      </c>
      <c r="BQ74" s="22">
        <v>0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</row>
    <row r="75" spans="1:78" ht="12">
      <c r="A75" s="36" t="s">
        <v>9</v>
      </c>
      <c r="B75" s="36">
        <v>1220</v>
      </c>
      <c r="C75" s="36" t="s">
        <v>268</v>
      </c>
      <c r="D75" s="36" t="s">
        <v>269</v>
      </c>
      <c r="E75" s="36">
        <v>211</v>
      </c>
      <c r="F75" s="36" t="s">
        <v>41</v>
      </c>
      <c r="G75" s="36">
        <v>1</v>
      </c>
      <c r="H75" s="36">
        <f aca="true" t="shared" si="16" ref="H75:H135">E75*10+G75</f>
        <v>2111</v>
      </c>
      <c r="I75" s="37" t="str">
        <f aca="true" t="shared" si="17" ref="I75:I96">IF(G75&gt;0,F75,0)</f>
        <v>Oakley</v>
      </c>
      <c r="J75" s="37"/>
      <c r="K75" s="38">
        <f aca="true" t="shared" si="18" ref="K75:K99">SUM(T75:AD75)</f>
        <v>675.5071649587948</v>
      </c>
      <c r="L75" s="38">
        <f aca="true" t="shared" si="19" ref="L75:L99">K75+M75</f>
        <v>2286.5512327657616</v>
      </c>
      <c r="M75" s="38">
        <f aca="true" t="shared" si="20" ref="M75:M99">SUM(O75:R75)</f>
        <v>1611.0440678069667</v>
      </c>
      <c r="N75" s="37"/>
      <c r="O75" s="38">
        <f aca="true" t="shared" si="21" ref="O75:O99">SUM(AF75:AP75)</f>
        <v>95.94022072226913</v>
      </c>
      <c r="P75" s="38">
        <f aca="true" t="shared" si="22" ref="P75:P99">SUM(AR75:BB75)</f>
        <v>322.880294223006</v>
      </c>
      <c r="Q75" s="38">
        <f aca="true" t="shared" si="23" ref="Q75:Q99">SUM(BD75:BN75)</f>
        <v>44.381102822889844</v>
      </c>
      <c r="R75" s="38">
        <f aca="true" t="shared" si="24" ref="R75:R99">SUM(BP75:BZ75)</f>
        <v>1147.8424500388016</v>
      </c>
      <c r="T75" s="22">
        <v>7.3515071716284455</v>
      </c>
      <c r="U75" s="22">
        <v>105.3675100185999</v>
      </c>
      <c r="V75" s="22">
        <v>94.98669678629568</v>
      </c>
      <c r="W75" s="22">
        <v>215.70427349181742</v>
      </c>
      <c r="X75" s="22">
        <v>17.71964042215177</v>
      </c>
      <c r="Y75" s="22">
        <v>1.2151203929008174</v>
      </c>
      <c r="Z75" s="22">
        <v>16.34992883363072</v>
      </c>
      <c r="AA75" s="22">
        <v>64.61489929709165</v>
      </c>
      <c r="AB75" s="22">
        <v>1.7662704982676756</v>
      </c>
      <c r="AC75" s="22">
        <v>150.43131804641067</v>
      </c>
      <c r="AD75" s="22">
        <v>0</v>
      </c>
      <c r="AF75" s="22">
        <v>-0.9899973439930765</v>
      </c>
      <c r="AG75" s="22">
        <v>52.58866284688223</v>
      </c>
      <c r="AH75" s="22">
        <v>13.11205928140194</v>
      </c>
      <c r="AI75" s="22">
        <v>-2.7842544398465</v>
      </c>
      <c r="AJ75" s="22">
        <v>3.415533265253217</v>
      </c>
      <c r="AK75" s="22">
        <v>0</v>
      </c>
      <c r="AL75" s="22">
        <v>0</v>
      </c>
      <c r="AM75" s="22">
        <v>0</v>
      </c>
      <c r="AN75" s="22">
        <v>0.3973009030835698</v>
      </c>
      <c r="AO75" s="22">
        <v>30.200916209487726</v>
      </c>
      <c r="AP75" s="22">
        <v>0</v>
      </c>
      <c r="AR75" s="22">
        <v>0</v>
      </c>
      <c r="AS75" s="22">
        <v>14.819480125155884</v>
      </c>
      <c r="AT75" s="22">
        <v>0</v>
      </c>
      <c r="AU75" s="22">
        <v>29.69954651295462</v>
      </c>
      <c r="AV75" s="22">
        <v>0</v>
      </c>
      <c r="AW75" s="22">
        <v>0</v>
      </c>
      <c r="AX75" s="22">
        <v>0</v>
      </c>
      <c r="AY75" s="22">
        <v>0</v>
      </c>
      <c r="AZ75" s="22">
        <v>192.14634039186566</v>
      </c>
      <c r="BA75" s="22">
        <v>86.21492719302987</v>
      </c>
      <c r="BB75" s="22">
        <v>0</v>
      </c>
      <c r="BD75" s="22">
        <v>0</v>
      </c>
      <c r="BE75" s="22">
        <v>0</v>
      </c>
      <c r="BF75" s="22">
        <v>0</v>
      </c>
      <c r="BG75" s="22">
        <v>0</v>
      </c>
      <c r="BH75" s="22">
        <v>0</v>
      </c>
      <c r="BI75" s="22">
        <v>0.1687122928905623</v>
      </c>
      <c r="BJ75" s="22">
        <v>5.351437459352796</v>
      </c>
      <c r="BK75" s="22">
        <v>38.86095307064649</v>
      </c>
      <c r="BL75" s="22">
        <v>0</v>
      </c>
      <c r="BM75" s="22">
        <v>0</v>
      </c>
      <c r="BN75" s="22">
        <v>0</v>
      </c>
      <c r="BP75" s="22">
        <v>0</v>
      </c>
      <c r="BQ75" s="22">
        <v>183.04142819225933</v>
      </c>
      <c r="BR75" s="22">
        <v>10.372026255547473</v>
      </c>
      <c r="BS75" s="22">
        <v>64.29898729147216</v>
      </c>
      <c r="BT75" s="22">
        <v>23.059357273554664</v>
      </c>
      <c r="BU75" s="22">
        <v>1.3090666545739489</v>
      </c>
      <c r="BV75" s="22">
        <v>20.509298763351314</v>
      </c>
      <c r="BW75" s="22">
        <v>83.93016175218321</v>
      </c>
      <c r="BX75" s="22">
        <v>519.47923361628</v>
      </c>
      <c r="BY75" s="22">
        <v>237.6152157372812</v>
      </c>
      <c r="BZ75" s="22">
        <v>4.22767450229842</v>
      </c>
    </row>
    <row r="76" spans="1:78" ht="12">
      <c r="A76" s="36" t="s">
        <v>9</v>
      </c>
      <c r="B76" s="36">
        <v>1221</v>
      </c>
      <c r="C76" s="36" t="s">
        <v>270</v>
      </c>
      <c r="D76" s="36" t="s">
        <v>271</v>
      </c>
      <c r="E76" s="36">
        <v>211</v>
      </c>
      <c r="F76" s="36" t="s">
        <v>41</v>
      </c>
      <c r="G76" s="36">
        <v>1</v>
      </c>
      <c r="H76" s="36">
        <f t="shared" si="16"/>
        <v>2111</v>
      </c>
      <c r="I76" s="37" t="str">
        <f t="shared" si="17"/>
        <v>Oakley</v>
      </c>
      <c r="J76" s="37"/>
      <c r="K76" s="38">
        <f t="shared" si="18"/>
        <v>804.2269686858954</v>
      </c>
      <c r="L76" s="38">
        <f t="shared" si="19"/>
        <v>1386.1356564359298</v>
      </c>
      <c r="M76" s="38">
        <f t="shared" si="20"/>
        <v>581.9086877500343</v>
      </c>
      <c r="N76" s="37"/>
      <c r="O76" s="38">
        <f t="shared" si="21"/>
        <v>102.09173190213372</v>
      </c>
      <c r="P76" s="38">
        <f t="shared" si="22"/>
        <v>424.5436418702298</v>
      </c>
      <c r="Q76" s="38">
        <f t="shared" si="23"/>
        <v>55.27331397767077</v>
      </c>
      <c r="R76" s="38">
        <f t="shared" si="24"/>
        <v>0</v>
      </c>
      <c r="T76" s="22">
        <v>3.9447111652640436</v>
      </c>
      <c r="U76" s="22">
        <v>39.7287332857016</v>
      </c>
      <c r="V76" s="22">
        <v>10.199913748863967</v>
      </c>
      <c r="W76" s="22">
        <v>73.04726393149195</v>
      </c>
      <c r="X76" s="22">
        <v>1.6875848021096924</v>
      </c>
      <c r="Y76" s="22">
        <v>4.252921375152861</v>
      </c>
      <c r="Z76" s="22">
        <v>62.97750365546648</v>
      </c>
      <c r="AA76" s="22">
        <v>56.648678835806386</v>
      </c>
      <c r="AB76" s="22">
        <v>35.325409965353515</v>
      </c>
      <c r="AC76" s="22">
        <v>82.87651318297625</v>
      </c>
      <c r="AD76" s="22">
        <v>433.53773473770866</v>
      </c>
      <c r="AF76" s="22">
        <v>-0.5312180870206752</v>
      </c>
      <c r="AG76" s="22">
        <v>19.828512220955595</v>
      </c>
      <c r="AH76" s="22">
        <v>1.4080063657881279</v>
      </c>
      <c r="AI76" s="22">
        <v>-0.942875009509771</v>
      </c>
      <c r="AJ76" s="22">
        <v>0.3252888824050683</v>
      </c>
      <c r="AK76" s="22">
        <v>0</v>
      </c>
      <c r="AL76" s="22">
        <v>0</v>
      </c>
      <c r="AM76" s="22">
        <v>0</v>
      </c>
      <c r="AN76" s="22">
        <v>7.9460180616713965</v>
      </c>
      <c r="AO76" s="22">
        <v>16.638467726523334</v>
      </c>
      <c r="AP76" s="22">
        <v>57.41953174132063</v>
      </c>
      <c r="AR76" s="22">
        <v>0</v>
      </c>
      <c r="AS76" s="22">
        <v>19.485599386290705</v>
      </c>
      <c r="AT76" s="22">
        <v>0</v>
      </c>
      <c r="AU76" s="22">
        <v>39.05086146197408</v>
      </c>
      <c r="AV76" s="22">
        <v>0</v>
      </c>
      <c r="AW76" s="22">
        <v>0</v>
      </c>
      <c r="AX76" s="22">
        <v>0</v>
      </c>
      <c r="AY76" s="22">
        <v>0</v>
      </c>
      <c r="AZ76" s="22">
        <v>252.6462858884099</v>
      </c>
      <c r="BA76" s="22">
        <v>113.36089513355512</v>
      </c>
      <c r="BB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0.590493025116968</v>
      </c>
      <c r="BJ76" s="22">
        <v>20.612944287877433</v>
      </c>
      <c r="BK76" s="22">
        <v>34.06987666467637</v>
      </c>
      <c r="BL76" s="22">
        <v>0</v>
      </c>
      <c r="BM76" s="22">
        <v>0</v>
      </c>
      <c r="BN76" s="22">
        <v>0</v>
      </c>
      <c r="BP76" s="22">
        <v>0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22">
        <v>0</v>
      </c>
      <c r="BW76" s="22">
        <v>0</v>
      </c>
      <c r="BX76" s="22">
        <v>0</v>
      </c>
      <c r="BY76" s="22">
        <v>0</v>
      </c>
      <c r="BZ76" s="22">
        <v>0</v>
      </c>
    </row>
    <row r="77" spans="1:78" ht="12">
      <c r="A77" s="36" t="s">
        <v>9</v>
      </c>
      <c r="B77" s="36">
        <v>1222</v>
      </c>
      <c r="C77" s="36" t="s">
        <v>272</v>
      </c>
      <c r="D77" s="36" t="s">
        <v>273</v>
      </c>
      <c r="E77" s="36">
        <v>211</v>
      </c>
      <c r="F77" s="36" t="s">
        <v>41</v>
      </c>
      <c r="G77" s="36">
        <v>1</v>
      </c>
      <c r="H77" s="36">
        <f t="shared" si="16"/>
        <v>2111</v>
      </c>
      <c r="I77" s="37" t="str">
        <f t="shared" si="17"/>
        <v>Oakley</v>
      </c>
      <c r="J77" s="37"/>
      <c r="K77" s="38">
        <f t="shared" si="18"/>
        <v>290.4525135055792</v>
      </c>
      <c r="L77" s="38">
        <f t="shared" si="19"/>
        <v>878.1497579485784</v>
      </c>
      <c r="M77" s="38">
        <f t="shared" si="20"/>
        <v>587.6972444429992</v>
      </c>
      <c r="N77" s="37"/>
      <c r="O77" s="38">
        <f t="shared" si="21"/>
        <v>54.60010280725473</v>
      </c>
      <c r="P77" s="38">
        <f t="shared" si="22"/>
        <v>456.4266482056115</v>
      </c>
      <c r="Q77" s="38">
        <f t="shared" si="23"/>
        <v>27.401766474501947</v>
      </c>
      <c r="R77" s="38">
        <f t="shared" si="24"/>
        <v>49.268726955630946</v>
      </c>
      <c r="T77" s="22">
        <v>0</v>
      </c>
      <c r="U77" s="22">
        <v>34.54672459626226</v>
      </c>
      <c r="V77" s="22">
        <v>19.12483827911993</v>
      </c>
      <c r="W77" s="22">
        <v>19.765730240286057</v>
      </c>
      <c r="X77" s="22">
        <v>7.594131609493616</v>
      </c>
      <c r="Y77" s="22">
        <v>2.430240785801635</v>
      </c>
      <c r="Z77" s="22">
        <v>7.87218795693331</v>
      </c>
      <c r="AA77" s="22">
        <v>40.716237913235844</v>
      </c>
      <c r="AB77" s="22">
        <v>70.65081993070703</v>
      </c>
      <c r="AC77" s="22">
        <v>87.75160219373956</v>
      </c>
      <c r="AD77" s="22">
        <v>0</v>
      </c>
      <c r="AF77" s="22">
        <v>0</v>
      </c>
      <c r="AG77" s="22">
        <v>17.242184539961386</v>
      </c>
      <c r="AH77" s="22">
        <v>2.640011935852739</v>
      </c>
      <c r="AI77" s="22">
        <v>-0.2551308849261733</v>
      </c>
      <c r="AJ77" s="22">
        <v>1.4637999708228076</v>
      </c>
      <c r="AK77" s="22">
        <v>0</v>
      </c>
      <c r="AL77" s="22">
        <v>0</v>
      </c>
      <c r="AM77" s="22">
        <v>0</v>
      </c>
      <c r="AN77" s="22">
        <v>15.892036123342793</v>
      </c>
      <c r="AO77" s="22">
        <v>17.617201122201177</v>
      </c>
      <c r="AP77" s="22">
        <v>0</v>
      </c>
      <c r="AR77" s="22">
        <v>0</v>
      </c>
      <c r="AS77" s="22">
        <v>20.948957749037582</v>
      </c>
      <c r="AT77" s="22">
        <v>0</v>
      </c>
      <c r="AU77" s="22">
        <v>41.98356081394037</v>
      </c>
      <c r="AV77" s="22">
        <v>0</v>
      </c>
      <c r="AW77" s="22">
        <v>0</v>
      </c>
      <c r="AX77" s="22">
        <v>0</v>
      </c>
      <c r="AY77" s="22">
        <v>0</v>
      </c>
      <c r="AZ77" s="22">
        <v>271.61989034072445</v>
      </c>
      <c r="BA77" s="22">
        <v>121.87423930190909</v>
      </c>
      <c r="BB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0.3374245857811246</v>
      </c>
      <c r="BJ77" s="22">
        <v>2.576618035984679</v>
      </c>
      <c r="BK77" s="22">
        <v>24.487723852736146</v>
      </c>
      <c r="BL77" s="22">
        <v>0</v>
      </c>
      <c r="BM77" s="22">
        <v>0</v>
      </c>
      <c r="BN77" s="22">
        <v>0</v>
      </c>
      <c r="BP77" s="22">
        <v>0</v>
      </c>
      <c r="BQ77" s="22">
        <v>7.856668959113946</v>
      </c>
      <c r="BR77" s="22">
        <v>0.445197448085257</v>
      </c>
      <c r="BS77" s="22">
        <v>2.7598990160017496</v>
      </c>
      <c r="BT77" s="22">
        <v>0.9897744914772076</v>
      </c>
      <c r="BU77" s="22">
        <v>0.056188937400550844</v>
      </c>
      <c r="BV77" s="22">
        <v>0.8803185844789565</v>
      </c>
      <c r="BW77" s="22">
        <v>3.6025259586544043</v>
      </c>
      <c r="BX77" s="22">
        <v>22.297555312835605</v>
      </c>
      <c r="BY77" s="22">
        <v>10.199134196742511</v>
      </c>
      <c r="BZ77" s="22">
        <v>0.18146405084076017</v>
      </c>
    </row>
    <row r="78" spans="1:78" ht="12">
      <c r="A78" s="36" t="s">
        <v>9</v>
      </c>
      <c r="B78" s="36">
        <v>1223</v>
      </c>
      <c r="C78" s="36" t="s">
        <v>274</v>
      </c>
      <c r="D78" s="36" t="s">
        <v>275</v>
      </c>
      <c r="E78" s="36">
        <v>212</v>
      </c>
      <c r="F78" s="36" t="s">
        <v>42</v>
      </c>
      <c r="G78" s="36">
        <v>1</v>
      </c>
      <c r="H78" s="36">
        <f t="shared" si="16"/>
        <v>2121</v>
      </c>
      <c r="I78" s="37" t="str">
        <f t="shared" si="17"/>
        <v>Orinda</v>
      </c>
      <c r="J78" s="37"/>
      <c r="K78" s="38">
        <f t="shared" si="18"/>
        <v>3222.2771984330707</v>
      </c>
      <c r="L78" s="38">
        <f t="shared" si="19"/>
        <v>3976.7608714929465</v>
      </c>
      <c r="M78" s="38">
        <f t="shared" si="20"/>
        <v>754.4836730598761</v>
      </c>
      <c r="N78" s="37"/>
      <c r="O78" s="38">
        <f t="shared" si="21"/>
        <v>269.228271478659</v>
      </c>
      <c r="P78" s="38">
        <f t="shared" si="22"/>
        <v>75.13758216656586</v>
      </c>
      <c r="Q78" s="38">
        <f t="shared" si="23"/>
        <v>410.1178194146512</v>
      </c>
      <c r="R78" s="38">
        <f t="shared" si="24"/>
        <v>0</v>
      </c>
      <c r="T78" s="22">
        <v>4.482626324163687</v>
      </c>
      <c r="U78" s="22">
        <v>31.09205213663603</v>
      </c>
      <c r="V78" s="22">
        <v>54.82453640014381</v>
      </c>
      <c r="W78" s="22">
        <v>321.4079612985646</v>
      </c>
      <c r="X78" s="22">
        <v>98.72371092341703</v>
      </c>
      <c r="Y78" s="22">
        <v>108.14571496817275</v>
      </c>
      <c r="Z78" s="22">
        <v>656.4193650242852</v>
      </c>
      <c r="AA78" s="22">
        <v>623.1354671938702</v>
      </c>
      <c r="AB78" s="22">
        <v>344.42274716219674</v>
      </c>
      <c r="AC78" s="22">
        <v>360.75658679648484</v>
      </c>
      <c r="AD78" s="22">
        <v>618.8664302051358</v>
      </c>
      <c r="AF78" s="22">
        <v>-0.6036569170689492</v>
      </c>
      <c r="AG78" s="22">
        <v>15.517966085965249</v>
      </c>
      <c r="AH78" s="22">
        <v>7.568034216111185</v>
      </c>
      <c r="AI78" s="22">
        <v>-4.148650041842992</v>
      </c>
      <c r="AJ78" s="22">
        <v>19.029399620696502</v>
      </c>
      <c r="AK78" s="22">
        <v>0</v>
      </c>
      <c r="AL78" s="22">
        <v>0</v>
      </c>
      <c r="AM78" s="22">
        <v>0</v>
      </c>
      <c r="AN78" s="22">
        <v>77.4736761012961</v>
      </c>
      <c r="AO78" s="22">
        <v>72.42627128016039</v>
      </c>
      <c r="AP78" s="22">
        <v>81.96523113334149</v>
      </c>
      <c r="AR78" s="22">
        <v>0</v>
      </c>
      <c r="AS78" s="22">
        <v>3.4486462180953703</v>
      </c>
      <c r="AT78" s="22">
        <v>0</v>
      </c>
      <c r="AU78" s="22">
        <v>6.911391485804304</v>
      </c>
      <c r="AV78" s="22">
        <v>0</v>
      </c>
      <c r="AW78" s="22">
        <v>0</v>
      </c>
      <c r="AX78" s="22">
        <v>0</v>
      </c>
      <c r="AY78" s="22">
        <v>0</v>
      </c>
      <c r="AZ78" s="22">
        <v>44.714439677842805</v>
      </c>
      <c r="BA78" s="22">
        <v>20.063104784823388</v>
      </c>
      <c r="BB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16.297222099112656</v>
      </c>
      <c r="BJ78" s="22">
        <v>242.23382778841994</v>
      </c>
      <c r="BK78" s="22">
        <v>151.58676952711858</v>
      </c>
      <c r="BL78" s="22">
        <v>0</v>
      </c>
      <c r="BM78" s="22">
        <v>0</v>
      </c>
      <c r="BN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</row>
    <row r="79" spans="1:78" ht="12">
      <c r="A79" s="36" t="s">
        <v>9</v>
      </c>
      <c r="B79" s="36">
        <v>1224</v>
      </c>
      <c r="C79" s="36" t="s">
        <v>276</v>
      </c>
      <c r="D79" s="36" t="s">
        <v>277</v>
      </c>
      <c r="E79" s="36">
        <v>213</v>
      </c>
      <c r="F79" s="36" t="s">
        <v>44</v>
      </c>
      <c r="G79" s="36">
        <v>1</v>
      </c>
      <c r="H79" s="36">
        <f t="shared" si="16"/>
        <v>2131</v>
      </c>
      <c r="I79" s="37" t="str">
        <f t="shared" si="17"/>
        <v>Pinole</v>
      </c>
      <c r="J79" s="37"/>
      <c r="K79" s="38">
        <f t="shared" si="18"/>
        <v>2834.992072532641</v>
      </c>
      <c r="L79" s="38">
        <f t="shared" si="19"/>
        <v>3441.570866847766</v>
      </c>
      <c r="M79" s="38">
        <f t="shared" si="20"/>
        <v>606.5787943151249</v>
      </c>
      <c r="N79" s="37"/>
      <c r="O79" s="38">
        <f t="shared" si="21"/>
        <v>388.95343878380527</v>
      </c>
      <c r="P79" s="38">
        <f t="shared" si="22"/>
        <v>64.31451878427791</v>
      </c>
      <c r="Q79" s="38">
        <f t="shared" si="23"/>
        <v>153.31083674704178</v>
      </c>
      <c r="R79" s="38">
        <f t="shared" si="24"/>
        <v>0</v>
      </c>
      <c r="T79" s="22">
        <v>4.124016218230592</v>
      </c>
      <c r="U79" s="22">
        <v>104.50384190369331</v>
      </c>
      <c r="V79" s="22">
        <v>52.91205257223182</v>
      </c>
      <c r="W79" s="22">
        <v>352.34562602249053</v>
      </c>
      <c r="X79" s="22">
        <v>21.938602427426</v>
      </c>
      <c r="Y79" s="22">
        <v>11.543643732557767</v>
      </c>
      <c r="Z79" s="22">
        <v>156.232653299138</v>
      </c>
      <c r="AA79" s="22">
        <v>148.7027819439918</v>
      </c>
      <c r="AB79" s="22">
        <v>482.1918460270754</v>
      </c>
      <c r="AC79" s="22">
        <v>339.166906891676</v>
      </c>
      <c r="AD79" s="22">
        <v>1161.3301014941298</v>
      </c>
      <c r="AF79" s="22">
        <v>-0.5553643637034332</v>
      </c>
      <c r="AG79" s="22">
        <v>52.157608233383186</v>
      </c>
      <c r="AH79" s="22">
        <v>7.304033022525911</v>
      </c>
      <c r="AI79" s="22">
        <v>-4.547985339988307</v>
      </c>
      <c r="AJ79" s="22">
        <v>4.228755471265889</v>
      </c>
      <c r="AK79" s="22">
        <v>0</v>
      </c>
      <c r="AL79" s="22">
        <v>0</v>
      </c>
      <c r="AM79" s="22">
        <v>0</v>
      </c>
      <c r="AN79" s="22">
        <v>108.46314654181457</v>
      </c>
      <c r="AO79" s="22">
        <v>68.09188052787282</v>
      </c>
      <c r="AP79" s="22">
        <v>153.8113646906346</v>
      </c>
      <c r="AR79" s="22">
        <v>0</v>
      </c>
      <c r="AS79" s="22">
        <v>2.9518919238356545</v>
      </c>
      <c r="AT79" s="22">
        <v>0</v>
      </c>
      <c r="AU79" s="22">
        <v>5.915852024009507</v>
      </c>
      <c r="AV79" s="22">
        <v>0</v>
      </c>
      <c r="AW79" s="22">
        <v>0</v>
      </c>
      <c r="AX79" s="22">
        <v>0</v>
      </c>
      <c r="AY79" s="22">
        <v>0</v>
      </c>
      <c r="AZ79" s="22">
        <v>38.273625363855906</v>
      </c>
      <c r="BA79" s="22">
        <v>17.173149472576842</v>
      </c>
      <c r="BB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1.838460122266204</v>
      </c>
      <c r="BJ79" s="22">
        <v>54.68502892264703</v>
      </c>
      <c r="BK79" s="22">
        <v>96.78734770212856</v>
      </c>
      <c r="BL79" s="22">
        <v>0</v>
      </c>
      <c r="BM79" s="22">
        <v>0</v>
      </c>
      <c r="BN79" s="22">
        <v>0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</row>
    <row r="80" spans="1:78" ht="12">
      <c r="A80" s="36" t="s">
        <v>9</v>
      </c>
      <c r="B80" s="36">
        <v>1225</v>
      </c>
      <c r="C80" s="36" t="s">
        <v>278</v>
      </c>
      <c r="D80" s="36" t="s">
        <v>279</v>
      </c>
      <c r="E80" s="36">
        <v>213</v>
      </c>
      <c r="F80" s="36" t="s">
        <v>44</v>
      </c>
      <c r="G80" s="36">
        <v>1</v>
      </c>
      <c r="H80" s="36">
        <f t="shared" si="16"/>
        <v>2131</v>
      </c>
      <c r="I80" s="37" t="str">
        <f t="shared" si="17"/>
        <v>Pinole</v>
      </c>
      <c r="J80" s="37"/>
      <c r="K80" s="38">
        <f t="shared" si="18"/>
        <v>2431.2981392934134</v>
      </c>
      <c r="L80" s="38">
        <f t="shared" si="19"/>
        <v>3185.2406659006465</v>
      </c>
      <c r="M80" s="38">
        <f t="shared" si="20"/>
        <v>753.9425266072328</v>
      </c>
      <c r="N80" s="37"/>
      <c r="O80" s="38">
        <f t="shared" si="21"/>
        <v>371.33810524250055</v>
      </c>
      <c r="P80" s="38">
        <f t="shared" si="22"/>
        <v>212.53093876084222</v>
      </c>
      <c r="Q80" s="38">
        <f t="shared" si="23"/>
        <v>170.0734826038901</v>
      </c>
      <c r="R80" s="38">
        <f t="shared" si="24"/>
        <v>0</v>
      </c>
      <c r="T80" s="22">
        <v>0</v>
      </c>
      <c r="U80" s="22">
        <v>127.82288100617035</v>
      </c>
      <c r="V80" s="22">
        <v>27.412268200071903</v>
      </c>
      <c r="W80" s="22">
        <v>485.5494602505052</v>
      </c>
      <c r="X80" s="22">
        <v>17.71964042215177</v>
      </c>
      <c r="Y80" s="22">
        <v>7.8982825538553145</v>
      </c>
      <c r="Z80" s="22">
        <v>158.04931205843036</v>
      </c>
      <c r="AA80" s="22">
        <v>174.37171454146653</v>
      </c>
      <c r="AB80" s="22">
        <v>786.8735069782495</v>
      </c>
      <c r="AC80" s="22">
        <v>645.6010732825126</v>
      </c>
      <c r="AD80" s="22">
        <v>0</v>
      </c>
      <c r="AF80" s="22">
        <v>0</v>
      </c>
      <c r="AG80" s="22">
        <v>63.796082797857125</v>
      </c>
      <c r="AH80" s="22">
        <v>3.7840171080555924</v>
      </c>
      <c r="AI80" s="22">
        <v>-6.2673456514473</v>
      </c>
      <c r="AJ80" s="22">
        <v>3.4155332652532175</v>
      </c>
      <c r="AK80" s="22">
        <v>0</v>
      </c>
      <c r="AL80" s="22">
        <v>0</v>
      </c>
      <c r="AM80" s="22">
        <v>0</v>
      </c>
      <c r="AN80" s="22">
        <v>176.99755232373036</v>
      </c>
      <c r="AO80" s="22">
        <v>129.61226539905155</v>
      </c>
      <c r="AP80" s="22">
        <v>0</v>
      </c>
      <c r="AR80" s="22">
        <v>0</v>
      </c>
      <c r="AS80" s="22">
        <v>9.754692619214689</v>
      </c>
      <c r="AT80" s="22">
        <v>0</v>
      </c>
      <c r="AU80" s="22">
        <v>19.54926520480045</v>
      </c>
      <c r="AV80" s="22">
        <v>0</v>
      </c>
      <c r="AW80" s="22">
        <v>0</v>
      </c>
      <c r="AX80" s="22">
        <v>0</v>
      </c>
      <c r="AY80" s="22">
        <v>0</v>
      </c>
      <c r="AZ80" s="22">
        <v>126.47734418483383</v>
      </c>
      <c r="BA80" s="22">
        <v>56.749636751993265</v>
      </c>
      <c r="BB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1.2578937678663502</v>
      </c>
      <c r="BJ80" s="22">
        <v>55.32090135198015</v>
      </c>
      <c r="BK80" s="22">
        <v>113.49468748404361</v>
      </c>
      <c r="BL80" s="22">
        <v>0</v>
      </c>
      <c r="BM80" s="22">
        <v>0</v>
      </c>
      <c r="BN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</row>
    <row r="81" spans="1:78" ht="12">
      <c r="A81" s="36" t="s">
        <v>9</v>
      </c>
      <c r="B81" s="36">
        <v>1226</v>
      </c>
      <c r="C81" s="36" t="s">
        <v>280</v>
      </c>
      <c r="D81" s="36" t="s">
        <v>281</v>
      </c>
      <c r="E81" s="36">
        <v>214</v>
      </c>
      <c r="F81" s="36" t="s">
        <v>45</v>
      </c>
      <c r="G81" s="36">
        <v>1</v>
      </c>
      <c r="H81" s="36">
        <f t="shared" si="16"/>
        <v>2141</v>
      </c>
      <c r="I81" s="37" t="str">
        <f t="shared" si="17"/>
        <v>Pittsburg</v>
      </c>
      <c r="J81" s="37"/>
      <c r="K81" s="38">
        <f t="shared" si="18"/>
        <v>5594.858363192076</v>
      </c>
      <c r="L81" s="38">
        <f t="shared" si="19"/>
        <v>7912.128651692424</v>
      </c>
      <c r="M81" s="38">
        <f t="shared" si="20"/>
        <v>2317.270288500348</v>
      </c>
      <c r="N81" s="37"/>
      <c r="O81" s="38">
        <f t="shared" si="21"/>
        <v>824.5755485270543</v>
      </c>
      <c r="P81" s="38">
        <f t="shared" si="22"/>
        <v>1314.7237703176997</v>
      </c>
      <c r="Q81" s="38">
        <f t="shared" si="23"/>
        <v>177.9709696555943</v>
      </c>
      <c r="R81" s="38">
        <f t="shared" si="24"/>
        <v>0</v>
      </c>
      <c r="T81" s="22">
        <v>4.30332127119714</v>
      </c>
      <c r="U81" s="22">
        <v>273.78279242537843</v>
      </c>
      <c r="V81" s="22">
        <v>546.9703747828302</v>
      </c>
      <c r="W81" s="22">
        <v>707.2693907719749</v>
      </c>
      <c r="X81" s="22">
        <v>113.91197414240425</v>
      </c>
      <c r="Y81" s="22">
        <v>17.61924569706186</v>
      </c>
      <c r="Z81" s="22">
        <v>139.27717154574322</v>
      </c>
      <c r="AA81" s="22">
        <v>171.7163077210381</v>
      </c>
      <c r="AB81" s="22">
        <v>906.0967656113176</v>
      </c>
      <c r="AC81" s="22">
        <v>540.4384389074755</v>
      </c>
      <c r="AD81" s="22">
        <v>2173.4725803156543</v>
      </c>
      <c r="AF81" s="22">
        <v>-0.5795106403861913</v>
      </c>
      <c r="AG81" s="22">
        <v>136.644312479194</v>
      </c>
      <c r="AH81" s="22">
        <v>75.50434136538834</v>
      </c>
      <c r="AI81" s="22">
        <v>-9.129248621488722</v>
      </c>
      <c r="AJ81" s="22">
        <v>21.956999562342116</v>
      </c>
      <c r="AK81" s="22">
        <v>0</v>
      </c>
      <c r="AL81" s="22">
        <v>0</v>
      </c>
      <c r="AM81" s="22">
        <v>0</v>
      </c>
      <c r="AN81" s="22">
        <v>203.8153632818713</v>
      </c>
      <c r="AO81" s="22">
        <v>108.4995878637152</v>
      </c>
      <c r="AP81" s="22">
        <v>287.86370323641825</v>
      </c>
      <c r="AR81" s="22">
        <v>0</v>
      </c>
      <c r="AS81" s="22">
        <v>60.34286741214482</v>
      </c>
      <c r="AT81" s="22">
        <v>0</v>
      </c>
      <c r="AU81" s="22">
        <v>120.93243368165703</v>
      </c>
      <c r="AV81" s="22">
        <v>0</v>
      </c>
      <c r="AW81" s="22">
        <v>0</v>
      </c>
      <c r="AX81" s="22">
        <v>0</v>
      </c>
      <c r="AY81" s="22">
        <v>0</v>
      </c>
      <c r="AZ81" s="22">
        <v>782.3932448421994</v>
      </c>
      <c r="BA81" s="22">
        <v>351.05522438169845</v>
      </c>
      <c r="BB81" s="22">
        <v>0</v>
      </c>
      <c r="BD81" s="22">
        <v>0</v>
      </c>
      <c r="BE81" s="22">
        <v>0</v>
      </c>
      <c r="BF81" s="22">
        <v>0</v>
      </c>
      <c r="BG81" s="22">
        <v>0</v>
      </c>
      <c r="BH81" s="22">
        <v>0</v>
      </c>
      <c r="BI81" s="22">
        <v>2.6431800844180966</v>
      </c>
      <c r="BJ81" s="22">
        <v>54.00169555889754</v>
      </c>
      <c r="BK81" s="22">
        <v>121.32609401227867</v>
      </c>
      <c r="BL81" s="22">
        <v>0</v>
      </c>
      <c r="BM81" s="22">
        <v>0</v>
      </c>
      <c r="BN81" s="22">
        <v>0</v>
      </c>
      <c r="BP81" s="22">
        <v>0</v>
      </c>
      <c r="BQ81" s="22">
        <v>0</v>
      </c>
      <c r="BR81" s="22">
        <v>0</v>
      </c>
      <c r="BS81" s="22">
        <v>0</v>
      </c>
      <c r="BT81" s="22">
        <v>0</v>
      </c>
      <c r="BU81" s="22">
        <v>0</v>
      </c>
      <c r="BV81" s="22">
        <v>0</v>
      </c>
      <c r="BW81" s="22">
        <v>0</v>
      </c>
      <c r="BX81" s="22">
        <v>0</v>
      </c>
      <c r="BY81" s="22">
        <v>0</v>
      </c>
      <c r="BZ81" s="22">
        <v>0</v>
      </c>
    </row>
    <row r="82" spans="1:78" ht="12">
      <c r="A82" s="36" t="s">
        <v>9</v>
      </c>
      <c r="B82" s="36">
        <v>1227</v>
      </c>
      <c r="C82" s="36" t="s">
        <v>282</v>
      </c>
      <c r="D82" s="36" t="s">
        <v>283</v>
      </c>
      <c r="E82" s="36">
        <v>214</v>
      </c>
      <c r="F82" s="36" t="s">
        <v>45</v>
      </c>
      <c r="G82" s="36">
        <v>1</v>
      </c>
      <c r="H82" s="36">
        <f t="shared" si="16"/>
        <v>2141</v>
      </c>
      <c r="I82" s="37" t="str">
        <f t="shared" si="17"/>
        <v>Pittsburg</v>
      </c>
      <c r="J82" s="37"/>
      <c r="K82" s="38">
        <f t="shared" si="18"/>
        <v>1385.9644679268872</v>
      </c>
      <c r="L82" s="38">
        <f t="shared" si="19"/>
        <v>2496.1958739340394</v>
      </c>
      <c r="M82" s="38">
        <f t="shared" si="20"/>
        <v>1110.2314060071521</v>
      </c>
      <c r="N82" s="37"/>
      <c r="O82" s="38">
        <f t="shared" si="21"/>
        <v>225.63150658856787</v>
      </c>
      <c r="P82" s="38">
        <f t="shared" si="22"/>
        <v>704.2526866692145</v>
      </c>
      <c r="Q82" s="38">
        <f t="shared" si="23"/>
        <v>180.3472127493697</v>
      </c>
      <c r="R82" s="38">
        <f t="shared" si="24"/>
        <v>0</v>
      </c>
      <c r="T82" s="22">
        <v>0.358610105933095</v>
      </c>
      <c r="U82" s="22">
        <v>158.05126502789986</v>
      </c>
      <c r="V82" s="22">
        <v>210.37322107031935</v>
      </c>
      <c r="W82" s="22">
        <v>94.53175332310722</v>
      </c>
      <c r="X82" s="22">
        <v>264.10702153016695</v>
      </c>
      <c r="Y82" s="22">
        <v>35.238491394123706</v>
      </c>
      <c r="Z82" s="22">
        <v>66.00526825428699</v>
      </c>
      <c r="AA82" s="22">
        <v>211.54741002746445</v>
      </c>
      <c r="AB82" s="22">
        <v>68.00141418330551</v>
      </c>
      <c r="AC82" s="22">
        <v>234.00427251663888</v>
      </c>
      <c r="AD82" s="22">
        <v>43.74574049364135</v>
      </c>
      <c r="AF82" s="22">
        <v>-0.04829255336551593</v>
      </c>
      <c r="AG82" s="22">
        <v>78.88299427032337</v>
      </c>
      <c r="AH82" s="22">
        <v>29.04013129438014</v>
      </c>
      <c r="AI82" s="22">
        <v>-1.2201911887773507</v>
      </c>
      <c r="AJ82" s="22">
        <v>50.90771009639321</v>
      </c>
      <c r="AK82" s="22">
        <v>0</v>
      </c>
      <c r="AL82" s="22">
        <v>0</v>
      </c>
      <c r="AM82" s="22">
        <v>0</v>
      </c>
      <c r="AN82" s="22">
        <v>15.296084768717439</v>
      </c>
      <c r="AO82" s="22">
        <v>46.97920299253648</v>
      </c>
      <c r="AP82" s="22">
        <v>5.793866908360114</v>
      </c>
      <c r="AR82" s="22">
        <v>0</v>
      </c>
      <c r="AS82" s="22">
        <v>32.323616150986595</v>
      </c>
      <c r="AT82" s="22">
        <v>0</v>
      </c>
      <c r="AU82" s="22">
        <v>64.77938046649388</v>
      </c>
      <c r="AV82" s="22">
        <v>0</v>
      </c>
      <c r="AW82" s="22">
        <v>0</v>
      </c>
      <c r="AX82" s="22">
        <v>0</v>
      </c>
      <c r="AY82" s="22">
        <v>0</v>
      </c>
      <c r="AZ82" s="22">
        <v>419.1013786712133</v>
      </c>
      <c r="BA82" s="22">
        <v>188.0483113805208</v>
      </c>
      <c r="BB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5.286360168836191</v>
      </c>
      <c r="BJ82" s="22">
        <v>25.592107895303617</v>
      </c>
      <c r="BK82" s="22">
        <v>149.4687446852299</v>
      </c>
      <c r="BL82" s="22">
        <v>0</v>
      </c>
      <c r="BM82" s="22">
        <v>0</v>
      </c>
      <c r="BN82" s="22">
        <v>0</v>
      </c>
      <c r="BP82" s="22">
        <v>0</v>
      </c>
      <c r="BQ82" s="22">
        <v>0</v>
      </c>
      <c r="BR82" s="22">
        <v>0</v>
      </c>
      <c r="BS82" s="22">
        <v>0</v>
      </c>
      <c r="BT82" s="22">
        <v>0</v>
      </c>
      <c r="BU82" s="22">
        <v>0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</row>
    <row r="83" spans="1:78" ht="12">
      <c r="A83" s="36" t="s">
        <v>9</v>
      </c>
      <c r="B83" s="36">
        <v>1228</v>
      </c>
      <c r="C83" s="36" t="s">
        <v>284</v>
      </c>
      <c r="D83" s="36" t="s">
        <v>285</v>
      </c>
      <c r="E83" s="36">
        <v>215</v>
      </c>
      <c r="F83" s="36" t="s">
        <v>46</v>
      </c>
      <c r="G83" s="36">
        <v>1</v>
      </c>
      <c r="H83" s="36">
        <f t="shared" si="16"/>
        <v>2151</v>
      </c>
      <c r="I83" s="37" t="str">
        <f t="shared" si="17"/>
        <v>Pleasant Hill</v>
      </c>
      <c r="J83" s="37"/>
      <c r="K83" s="38">
        <f t="shared" si="18"/>
        <v>2549.2998684918466</v>
      </c>
      <c r="L83" s="38">
        <f t="shared" si="19"/>
        <v>4185.616229381049</v>
      </c>
      <c r="M83" s="38">
        <f t="shared" si="20"/>
        <v>1636.3163608892028</v>
      </c>
      <c r="N83" s="37"/>
      <c r="O83" s="38">
        <f t="shared" si="21"/>
        <v>85.66828673873133</v>
      </c>
      <c r="P83" s="38">
        <f t="shared" si="22"/>
        <v>111.73381129962834</v>
      </c>
      <c r="Q83" s="38">
        <f t="shared" si="23"/>
        <v>1438.914262850843</v>
      </c>
      <c r="R83" s="38">
        <f t="shared" si="24"/>
        <v>0</v>
      </c>
      <c r="T83" s="22">
        <v>0</v>
      </c>
      <c r="U83" s="22">
        <v>0</v>
      </c>
      <c r="V83" s="22">
        <v>19.762332888423934</v>
      </c>
      <c r="W83" s="22">
        <v>254.3763543967249</v>
      </c>
      <c r="X83" s="22">
        <v>5.062754406329078</v>
      </c>
      <c r="Y83" s="22">
        <v>12.151203929008174</v>
      </c>
      <c r="Z83" s="22">
        <v>7.872187956933311</v>
      </c>
      <c r="AA83" s="22">
        <v>1794.1698750028054</v>
      </c>
      <c r="AB83" s="22">
        <v>116.5738528856666</v>
      </c>
      <c r="AC83" s="22">
        <v>206.14662102656277</v>
      </c>
      <c r="AD83" s="22">
        <v>133.18468599939274</v>
      </c>
      <c r="AF83" s="22">
        <v>0</v>
      </c>
      <c r="AG83" s="22">
        <v>0</v>
      </c>
      <c r="AH83" s="22">
        <v>2.728012333714497</v>
      </c>
      <c r="AI83" s="22">
        <v>-3.2834235625281436</v>
      </c>
      <c r="AJ83" s="22">
        <v>0.9758666472152052</v>
      </c>
      <c r="AK83" s="22">
        <v>0</v>
      </c>
      <c r="AL83" s="22">
        <v>0</v>
      </c>
      <c r="AM83" s="22">
        <v>0</v>
      </c>
      <c r="AN83" s="22">
        <v>26.22185960351561</v>
      </c>
      <c r="AO83" s="22">
        <v>41.386440731520224</v>
      </c>
      <c r="AP83" s="22">
        <v>17.639530985293934</v>
      </c>
      <c r="AR83" s="22">
        <v>0</v>
      </c>
      <c r="AS83" s="22">
        <v>5.128330918576007</v>
      </c>
      <c r="AT83" s="22">
        <v>0</v>
      </c>
      <c r="AU83" s="22">
        <v>10.277627917023121</v>
      </c>
      <c r="AV83" s="22">
        <v>0</v>
      </c>
      <c r="AW83" s="22">
        <v>0</v>
      </c>
      <c r="AX83" s="22">
        <v>0</v>
      </c>
      <c r="AY83" s="22">
        <v>0</v>
      </c>
      <c r="AZ83" s="22">
        <v>66.4928870649212</v>
      </c>
      <c r="BA83" s="22">
        <v>29.834965399107997</v>
      </c>
      <c r="BB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2.116918069213326</v>
      </c>
      <c r="BJ83" s="22">
        <v>3.6796400564335308</v>
      </c>
      <c r="BK83" s="22">
        <v>1433.117704725196</v>
      </c>
      <c r="BL83" s="22">
        <v>0</v>
      </c>
      <c r="BM83" s="22">
        <v>0</v>
      </c>
      <c r="BN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</row>
    <row r="84" spans="1:78" ht="12">
      <c r="A84" s="36" t="s">
        <v>9</v>
      </c>
      <c r="B84" s="36">
        <v>1229</v>
      </c>
      <c r="C84" s="36" t="s">
        <v>286</v>
      </c>
      <c r="D84" s="36" t="s">
        <v>287</v>
      </c>
      <c r="E84" s="36">
        <v>215</v>
      </c>
      <c r="F84" s="36" t="s">
        <v>46</v>
      </c>
      <c r="G84" s="36">
        <v>1</v>
      </c>
      <c r="H84" s="36">
        <f t="shared" si="16"/>
        <v>2151</v>
      </c>
      <c r="I84" s="37" t="str">
        <f t="shared" si="17"/>
        <v>Pleasant Hill</v>
      </c>
      <c r="J84" s="37"/>
      <c r="K84" s="38">
        <f t="shared" si="18"/>
        <v>4580.386914722094</v>
      </c>
      <c r="L84" s="38">
        <f t="shared" si="19"/>
        <v>6186.892475192275</v>
      </c>
      <c r="M84" s="38">
        <f t="shared" si="20"/>
        <v>1606.505560470181</v>
      </c>
      <c r="N84" s="37"/>
      <c r="O84" s="38">
        <f t="shared" si="21"/>
        <v>465.5497641436937</v>
      </c>
      <c r="P84" s="38">
        <f t="shared" si="22"/>
        <v>48.32743977492575</v>
      </c>
      <c r="Q84" s="38">
        <f t="shared" si="23"/>
        <v>1092.6283565515616</v>
      </c>
      <c r="R84" s="38">
        <f t="shared" si="24"/>
        <v>0</v>
      </c>
      <c r="T84" s="22">
        <v>3.0481859004313074</v>
      </c>
      <c r="U84" s="22">
        <v>259.9641025868735</v>
      </c>
      <c r="V84" s="22">
        <v>272.8476927821111</v>
      </c>
      <c r="W84" s="22">
        <v>558.5967241819973</v>
      </c>
      <c r="X84" s="22">
        <v>205.04155345632765</v>
      </c>
      <c r="Y84" s="22">
        <v>431.3677394797901</v>
      </c>
      <c r="Z84" s="22">
        <v>561.3475566213216</v>
      </c>
      <c r="AA84" s="22">
        <v>945.3248280725192</v>
      </c>
      <c r="AB84" s="22">
        <v>362.96858739400733</v>
      </c>
      <c r="AC84" s="22">
        <v>802.3003629141906</v>
      </c>
      <c r="AD84" s="22">
        <v>177.57958133252367</v>
      </c>
      <c r="AF84" s="22">
        <v>-0.41048670360688544</v>
      </c>
      <c r="AG84" s="22">
        <v>129.7474386632094</v>
      </c>
      <c r="AH84" s="22">
        <v>37.664170284832416</v>
      </c>
      <c r="AI84" s="22">
        <v>-7.210220660957072</v>
      </c>
      <c r="AJ84" s="22">
        <v>39.5225992122158</v>
      </c>
      <c r="AK84" s="22">
        <v>0</v>
      </c>
      <c r="AL84" s="22">
        <v>0</v>
      </c>
      <c r="AM84" s="22">
        <v>0</v>
      </c>
      <c r="AN84" s="22">
        <v>81.6453355836736</v>
      </c>
      <c r="AO84" s="22">
        <v>161.07155311726794</v>
      </c>
      <c r="AP84" s="22">
        <v>23.51937464705858</v>
      </c>
      <c r="AR84" s="22">
        <v>0</v>
      </c>
      <c r="AS84" s="22">
        <v>2.2181209137201967</v>
      </c>
      <c r="AT84" s="22">
        <v>0</v>
      </c>
      <c r="AU84" s="22">
        <v>4.445310138549643</v>
      </c>
      <c r="AV84" s="22">
        <v>0</v>
      </c>
      <c r="AW84" s="22">
        <v>0</v>
      </c>
      <c r="AX84" s="22">
        <v>0</v>
      </c>
      <c r="AY84" s="22">
        <v>0</v>
      </c>
      <c r="AZ84" s="22">
        <v>28.759700915184016</v>
      </c>
      <c r="BA84" s="22">
        <v>12.904307807471895</v>
      </c>
      <c r="BB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75.15059145707303</v>
      </c>
      <c r="BJ84" s="22">
        <v>262.3866409472218</v>
      </c>
      <c r="BK84" s="22">
        <v>755.0911241472668</v>
      </c>
      <c r="BL84" s="22">
        <v>0</v>
      </c>
      <c r="BM84" s="22">
        <v>0</v>
      </c>
      <c r="BN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22">
        <v>0</v>
      </c>
      <c r="BW84" s="22">
        <v>0</v>
      </c>
      <c r="BX84" s="22">
        <v>0</v>
      </c>
      <c r="BY84" s="22">
        <v>0</v>
      </c>
      <c r="BZ84" s="22">
        <v>0</v>
      </c>
    </row>
    <row r="85" spans="1:78" ht="12">
      <c r="A85" s="36" t="s">
        <v>9</v>
      </c>
      <c r="B85" s="36">
        <v>1230</v>
      </c>
      <c r="C85" s="36" t="s">
        <v>288</v>
      </c>
      <c r="D85" s="36" t="s">
        <v>619</v>
      </c>
      <c r="E85" s="36">
        <v>216</v>
      </c>
      <c r="F85" s="36" t="s">
        <v>47</v>
      </c>
      <c r="G85" s="36">
        <v>1</v>
      </c>
      <c r="H85" s="36">
        <f t="shared" si="16"/>
        <v>2161</v>
      </c>
      <c r="I85" s="37" t="str">
        <f t="shared" si="17"/>
        <v>Richmond</v>
      </c>
      <c r="J85" s="37"/>
      <c r="K85" s="38">
        <f t="shared" si="18"/>
        <v>6596.3970756881645</v>
      </c>
      <c r="L85" s="38">
        <f t="shared" si="19"/>
        <v>8664.81594334017</v>
      </c>
      <c r="M85" s="38">
        <f t="shared" si="20"/>
        <v>2068.4188676520052</v>
      </c>
      <c r="N85" s="37"/>
      <c r="O85" s="38">
        <f t="shared" si="21"/>
        <v>906.7786982607549</v>
      </c>
      <c r="P85" s="38">
        <f t="shared" si="22"/>
        <v>281.4551628807246</v>
      </c>
      <c r="Q85" s="38">
        <f t="shared" si="23"/>
        <v>880.1850065105255</v>
      </c>
      <c r="R85" s="38">
        <f t="shared" si="24"/>
        <v>0</v>
      </c>
      <c r="T85" s="22">
        <v>9.682472860193565</v>
      </c>
      <c r="U85" s="22">
        <v>176.1882954409375</v>
      </c>
      <c r="V85" s="22">
        <v>176.58600677720744</v>
      </c>
      <c r="W85" s="22">
        <v>314.5329246932479</v>
      </c>
      <c r="X85" s="22">
        <v>357.76797804725487</v>
      </c>
      <c r="Y85" s="22">
        <v>32.80825060832207</v>
      </c>
      <c r="Z85" s="22">
        <v>291.2709544065325</v>
      </c>
      <c r="AA85" s="22">
        <v>845.3045045030484</v>
      </c>
      <c r="AB85" s="22">
        <v>955.5523395628127</v>
      </c>
      <c r="AC85" s="22">
        <v>889.3555238206783</v>
      </c>
      <c r="AD85" s="22">
        <v>2547.347824967929</v>
      </c>
      <c r="AF85" s="22">
        <v>-1.30389894086893</v>
      </c>
      <c r="AG85" s="22">
        <v>87.93514115380307</v>
      </c>
      <c r="AH85" s="22">
        <v>24.37611020770696</v>
      </c>
      <c r="AI85" s="22">
        <v>-4.05990886447737</v>
      </c>
      <c r="AJ85" s="22">
        <v>68.96124306987451</v>
      </c>
      <c r="AK85" s="22">
        <v>0</v>
      </c>
      <c r="AL85" s="22">
        <v>0</v>
      </c>
      <c r="AM85" s="22">
        <v>0</v>
      </c>
      <c r="AN85" s="22">
        <v>214.9397885682113</v>
      </c>
      <c r="AO85" s="22">
        <v>178.54893518294372</v>
      </c>
      <c r="AP85" s="22">
        <v>337.38128788356164</v>
      </c>
      <c r="AR85" s="22">
        <v>0</v>
      </c>
      <c r="AS85" s="22">
        <v>12.918159661836107</v>
      </c>
      <c r="AT85" s="22">
        <v>0</v>
      </c>
      <c r="AU85" s="22">
        <v>25.889132445827943</v>
      </c>
      <c r="AV85" s="22">
        <v>0</v>
      </c>
      <c r="AW85" s="22">
        <v>0</v>
      </c>
      <c r="AX85" s="22">
        <v>0</v>
      </c>
      <c r="AY85" s="22">
        <v>0</v>
      </c>
      <c r="AZ85" s="22">
        <v>167.4942091528679</v>
      </c>
      <c r="BA85" s="22">
        <v>75.15366162019264</v>
      </c>
      <c r="BB85" s="22"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6.372126872859333</v>
      </c>
      <c r="BJ85" s="22">
        <v>150.3881040934584</v>
      </c>
      <c r="BK85" s="22">
        <v>723.4247755442077</v>
      </c>
      <c r="BL85" s="22">
        <v>0</v>
      </c>
      <c r="BM85" s="22">
        <v>0</v>
      </c>
      <c r="BN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</row>
    <row r="86" spans="1:78" ht="12">
      <c r="A86" s="36" t="s">
        <v>9</v>
      </c>
      <c r="B86" s="36">
        <v>1231</v>
      </c>
      <c r="C86" s="36" t="s">
        <v>289</v>
      </c>
      <c r="D86" s="36" t="s">
        <v>290</v>
      </c>
      <c r="E86" s="36">
        <v>216</v>
      </c>
      <c r="F86" s="36" t="s">
        <v>47</v>
      </c>
      <c r="G86" s="36">
        <v>1</v>
      </c>
      <c r="H86" s="36">
        <f t="shared" si="16"/>
        <v>2161</v>
      </c>
      <c r="I86" s="37" t="str">
        <f t="shared" si="17"/>
        <v>Richmond</v>
      </c>
      <c r="J86" s="37"/>
      <c r="K86" s="38">
        <f t="shared" si="18"/>
        <v>6985.696616404409</v>
      </c>
      <c r="L86" s="38">
        <f t="shared" si="19"/>
        <v>9315.700274076891</v>
      </c>
      <c r="M86" s="38">
        <f t="shared" si="20"/>
        <v>2330.0036576724833</v>
      </c>
      <c r="N86" s="37"/>
      <c r="O86" s="38">
        <f t="shared" si="21"/>
        <v>1027.4694740608738</v>
      </c>
      <c r="P86" s="38">
        <f t="shared" si="22"/>
        <v>538.1104652689855</v>
      </c>
      <c r="Q86" s="38">
        <f t="shared" si="23"/>
        <v>764.4237183426239</v>
      </c>
      <c r="R86" s="38">
        <f t="shared" si="24"/>
        <v>0</v>
      </c>
      <c r="T86" s="22">
        <v>8.248032436461184</v>
      </c>
      <c r="U86" s="22">
        <v>495.74549795636347</v>
      </c>
      <c r="V86" s="22">
        <v>1607.7614046646827</v>
      </c>
      <c r="W86" s="22">
        <v>293.90781487729697</v>
      </c>
      <c r="X86" s="22">
        <v>24.46997963059054</v>
      </c>
      <c r="Y86" s="22">
        <v>143.38420636229648</v>
      </c>
      <c r="Z86" s="22">
        <v>150.17712410149701</v>
      </c>
      <c r="AA86" s="22">
        <v>770.0679779242431</v>
      </c>
      <c r="AB86" s="22">
        <v>581.1029939300652</v>
      </c>
      <c r="AC86" s="22">
        <v>615.6540979306809</v>
      </c>
      <c r="AD86" s="22">
        <v>2295.1774865902316</v>
      </c>
      <c r="AF86" s="22">
        <v>-1.1107287274068662</v>
      </c>
      <c r="AG86" s="22">
        <v>247.42534814844595</v>
      </c>
      <c r="AH86" s="22">
        <v>221.93700340735361</v>
      </c>
      <c r="AI86" s="22">
        <v>-3.7936853323804898</v>
      </c>
      <c r="AJ86" s="22">
        <v>4.716688794873491</v>
      </c>
      <c r="AK86" s="22">
        <v>0</v>
      </c>
      <c r="AL86" s="22">
        <v>0</v>
      </c>
      <c r="AM86" s="22">
        <v>0</v>
      </c>
      <c r="AN86" s="22">
        <v>130.71199711449447</v>
      </c>
      <c r="AO86" s="22">
        <v>123.60004596845907</v>
      </c>
      <c r="AP86" s="22">
        <v>303.9828046870346</v>
      </c>
      <c r="AR86" s="22">
        <v>0</v>
      </c>
      <c r="AS86" s="22">
        <v>24.698061442189783</v>
      </c>
      <c r="AT86" s="22">
        <v>0</v>
      </c>
      <c r="AU86" s="22">
        <v>49.49709560573473</v>
      </c>
      <c r="AV86" s="22">
        <v>0</v>
      </c>
      <c r="AW86" s="22">
        <v>0</v>
      </c>
      <c r="AX86" s="22">
        <v>0</v>
      </c>
      <c r="AY86" s="22">
        <v>0</v>
      </c>
      <c r="AZ86" s="22">
        <v>320.2300000277703</v>
      </c>
      <c r="BA86" s="22">
        <v>143.68530819329075</v>
      </c>
      <c r="BB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27.848554481385243</v>
      </c>
      <c r="BJ86" s="22">
        <v>77.5389809047353</v>
      </c>
      <c r="BK86" s="22">
        <v>659.0361829565034</v>
      </c>
      <c r="BL86" s="22">
        <v>0</v>
      </c>
      <c r="BM86" s="22">
        <v>0</v>
      </c>
      <c r="BN86" s="22">
        <v>0</v>
      </c>
      <c r="BP86" s="22"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</row>
    <row r="87" spans="1:78" ht="12">
      <c r="A87" s="36" t="s">
        <v>9</v>
      </c>
      <c r="B87" s="36">
        <v>1232</v>
      </c>
      <c r="C87" s="37" t="s">
        <v>291</v>
      </c>
      <c r="D87" s="36" t="s">
        <v>618</v>
      </c>
      <c r="E87" s="36">
        <v>216</v>
      </c>
      <c r="F87" s="36" t="s">
        <v>47</v>
      </c>
      <c r="G87" s="36">
        <v>1</v>
      </c>
      <c r="H87" s="36">
        <f t="shared" si="16"/>
        <v>2161</v>
      </c>
      <c r="I87" s="37" t="str">
        <f t="shared" si="17"/>
        <v>Richmond</v>
      </c>
      <c r="J87" s="37"/>
      <c r="K87" s="38">
        <f t="shared" si="18"/>
        <v>312.4278523127777</v>
      </c>
      <c r="L87" s="38">
        <f t="shared" si="19"/>
        <v>662.4534456669501</v>
      </c>
      <c r="M87" s="38">
        <f t="shared" si="20"/>
        <v>350.0255933541723</v>
      </c>
      <c r="N87" s="37"/>
      <c r="O87" s="38">
        <f t="shared" si="21"/>
        <v>32.506541728050856</v>
      </c>
      <c r="P87" s="38">
        <f t="shared" si="22"/>
        <v>298.75725575525377</v>
      </c>
      <c r="Q87" s="38">
        <f t="shared" si="23"/>
        <v>18.761795870867672</v>
      </c>
      <c r="R87" s="38">
        <f t="shared" si="24"/>
        <v>0</v>
      </c>
      <c r="T87" s="22">
        <v>0</v>
      </c>
      <c r="U87" s="22">
        <v>0</v>
      </c>
      <c r="V87" s="22">
        <v>13.387386795383955</v>
      </c>
      <c r="W87" s="22">
        <v>114.29748356339327</v>
      </c>
      <c r="X87" s="22">
        <v>7.594131609493616</v>
      </c>
      <c r="Y87" s="22">
        <v>5.468041768053679</v>
      </c>
      <c r="Z87" s="22">
        <v>7.87218795693331</v>
      </c>
      <c r="AA87" s="22">
        <v>15.932440922570546</v>
      </c>
      <c r="AB87" s="22">
        <v>40.62422146015653</v>
      </c>
      <c r="AC87" s="22">
        <v>107.2519582367928</v>
      </c>
      <c r="AD87" s="22">
        <v>0</v>
      </c>
      <c r="AF87" s="22">
        <v>0</v>
      </c>
      <c r="AG87" s="22">
        <v>0</v>
      </c>
      <c r="AH87" s="22">
        <v>1.8480083550969175</v>
      </c>
      <c r="AI87" s="22">
        <v>-1.4753220737035238</v>
      </c>
      <c r="AJ87" s="22">
        <v>1.4637999708228078</v>
      </c>
      <c r="AK87" s="22">
        <v>0</v>
      </c>
      <c r="AL87" s="22">
        <v>0</v>
      </c>
      <c r="AM87" s="22">
        <v>0</v>
      </c>
      <c r="AN87" s="22">
        <v>9.137920770922104</v>
      </c>
      <c r="AO87" s="22">
        <v>21.53213470491255</v>
      </c>
      <c r="AP87" s="22">
        <v>0</v>
      </c>
      <c r="AR87" s="22">
        <v>0</v>
      </c>
      <c r="AS87" s="22">
        <v>13.712286854066027</v>
      </c>
      <c r="AT87" s="22">
        <v>0</v>
      </c>
      <c r="AU87" s="22">
        <v>27.480633448808405</v>
      </c>
      <c r="AV87" s="22">
        <v>0</v>
      </c>
      <c r="AW87" s="22">
        <v>0</v>
      </c>
      <c r="AX87" s="22">
        <v>0</v>
      </c>
      <c r="AY87" s="22">
        <v>0</v>
      </c>
      <c r="AZ87" s="22">
        <v>177.79069948208192</v>
      </c>
      <c r="BA87" s="22">
        <v>79.77363597029742</v>
      </c>
      <c r="BB87" s="22">
        <v>0</v>
      </c>
      <c r="BD87" s="22">
        <v>0</v>
      </c>
      <c r="BE87" s="22">
        <v>0</v>
      </c>
      <c r="BF87" s="22">
        <v>0</v>
      </c>
      <c r="BG87" s="22">
        <v>0</v>
      </c>
      <c r="BH87" s="22">
        <v>0</v>
      </c>
      <c r="BI87" s="22">
        <v>1.0620211454765558</v>
      </c>
      <c r="BJ87" s="22">
        <v>4.064543353877253</v>
      </c>
      <c r="BK87" s="22">
        <v>13.635231371513864</v>
      </c>
      <c r="BL87" s="22">
        <v>0</v>
      </c>
      <c r="BM87" s="22">
        <v>0</v>
      </c>
      <c r="BN87" s="22">
        <v>0</v>
      </c>
      <c r="BP87" s="22">
        <v>0</v>
      </c>
      <c r="BQ87" s="22">
        <v>0</v>
      </c>
      <c r="BR87" s="22">
        <v>0</v>
      </c>
      <c r="BS87" s="22">
        <v>0</v>
      </c>
      <c r="BT87" s="22">
        <v>0</v>
      </c>
      <c r="BU87" s="22">
        <v>0</v>
      </c>
      <c r="BV87" s="22">
        <v>0</v>
      </c>
      <c r="BW87" s="22">
        <v>0</v>
      </c>
      <c r="BX87" s="22">
        <v>0</v>
      </c>
      <c r="BY87" s="22">
        <v>0</v>
      </c>
      <c r="BZ87" s="22">
        <v>0</v>
      </c>
    </row>
    <row r="88" spans="1:78" ht="12">
      <c r="A88" s="36" t="s">
        <v>9</v>
      </c>
      <c r="B88" s="36">
        <v>1233</v>
      </c>
      <c r="C88" s="36" t="s">
        <v>292</v>
      </c>
      <c r="D88" s="36" t="s">
        <v>293</v>
      </c>
      <c r="E88" s="36">
        <v>218</v>
      </c>
      <c r="F88" s="36" t="s">
        <v>49</v>
      </c>
      <c r="G88" s="36">
        <v>1</v>
      </c>
      <c r="H88" s="36">
        <f t="shared" si="16"/>
        <v>2181</v>
      </c>
      <c r="I88" s="37" t="str">
        <f t="shared" si="17"/>
        <v>San Ramon</v>
      </c>
      <c r="J88" s="37"/>
      <c r="K88" s="38">
        <f t="shared" si="18"/>
        <v>10399.600148660962</v>
      </c>
      <c r="L88" s="38">
        <f t="shared" si="19"/>
        <v>17764.817618712106</v>
      </c>
      <c r="M88" s="38">
        <f t="shared" si="20"/>
        <v>7365.217470051146</v>
      </c>
      <c r="N88" s="37"/>
      <c r="O88" s="38">
        <f t="shared" si="21"/>
        <v>463.31146702119713</v>
      </c>
      <c r="P88" s="38">
        <f t="shared" si="22"/>
        <v>327.8150638202282</v>
      </c>
      <c r="Q88" s="38">
        <f t="shared" si="23"/>
        <v>1348.023821615458</v>
      </c>
      <c r="R88" s="38">
        <f t="shared" si="24"/>
        <v>5226.0671175942625</v>
      </c>
      <c r="T88" s="22">
        <v>435.17336354981086</v>
      </c>
      <c r="U88" s="22">
        <v>398.1510009719225</v>
      </c>
      <c r="V88" s="22">
        <v>1279.4516808731237</v>
      </c>
      <c r="W88" s="22">
        <v>4934.557523466197</v>
      </c>
      <c r="X88" s="22">
        <v>257.35668232172804</v>
      </c>
      <c r="Y88" s="22">
        <v>715.098351222131</v>
      </c>
      <c r="Z88" s="22">
        <v>713.3413394821108</v>
      </c>
      <c r="AA88" s="22">
        <v>761.2166218561484</v>
      </c>
      <c r="AB88" s="22">
        <v>134.23655786834334</v>
      </c>
      <c r="AC88" s="22">
        <v>415.0790072021332</v>
      </c>
      <c r="AD88" s="22">
        <v>355.9380198473115</v>
      </c>
      <c r="AF88" s="22">
        <v>-58.603013509053596</v>
      </c>
      <c r="AG88" s="22">
        <v>198.71617682305498</v>
      </c>
      <c r="AH88" s="22">
        <v>176.61679850854827</v>
      </c>
      <c r="AI88" s="22">
        <v>-63.69398005417771</v>
      </c>
      <c r="AJ88" s="22">
        <v>49.606554566772914</v>
      </c>
      <c r="AK88" s="22">
        <v>0</v>
      </c>
      <c r="AL88" s="22">
        <v>0</v>
      </c>
      <c r="AM88" s="22">
        <v>0</v>
      </c>
      <c r="AN88" s="22">
        <v>30.19486863435131</v>
      </c>
      <c r="AO88" s="22">
        <v>83.33215768914208</v>
      </c>
      <c r="AP88" s="22">
        <v>47.14190436255896</v>
      </c>
      <c r="AR88" s="22">
        <v>0</v>
      </c>
      <c r="AS88" s="22">
        <v>15.045974963263742</v>
      </c>
      <c r="AT88" s="22">
        <v>0</v>
      </c>
      <c r="AU88" s="22">
        <v>30.15346216468587</v>
      </c>
      <c r="AV88" s="22">
        <v>0</v>
      </c>
      <c r="AW88" s="22">
        <v>0</v>
      </c>
      <c r="AX88" s="22">
        <v>0</v>
      </c>
      <c r="AY88" s="22">
        <v>0</v>
      </c>
      <c r="AZ88" s="22">
        <v>195.08302601730796</v>
      </c>
      <c r="BA88" s="22">
        <v>87.53260067497062</v>
      </c>
      <c r="BB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157.6750889261045</v>
      </c>
      <c r="BJ88" s="22">
        <v>397.8462373228706</v>
      </c>
      <c r="BK88" s="22">
        <v>792.5024953664829</v>
      </c>
      <c r="BL88" s="22">
        <v>0</v>
      </c>
      <c r="BM88" s="22">
        <v>0</v>
      </c>
      <c r="BN88" s="22">
        <v>0</v>
      </c>
      <c r="BP88" s="22">
        <v>0</v>
      </c>
      <c r="BQ88" s="22">
        <v>305.7061912326305</v>
      </c>
      <c r="BR88" s="22">
        <v>91.30809887730621</v>
      </c>
      <c r="BS88" s="22">
        <v>54.085977742978386</v>
      </c>
      <c r="BT88" s="22">
        <v>42.23307483364749</v>
      </c>
      <c r="BU88" s="22">
        <v>143.70971597571722</v>
      </c>
      <c r="BV88" s="22">
        <v>584.589457739082</v>
      </c>
      <c r="BW88" s="22">
        <v>1873.2002701067076</v>
      </c>
      <c r="BX88" s="22">
        <v>1000.4250084446843</v>
      </c>
      <c r="BY88" s="22">
        <v>793.9592711263671</v>
      </c>
      <c r="BZ88" s="22">
        <v>336.85005151514133</v>
      </c>
    </row>
    <row r="89" spans="1:78" ht="12">
      <c r="A89" s="36" t="s">
        <v>9</v>
      </c>
      <c r="B89" s="36">
        <v>1234</v>
      </c>
      <c r="C89" s="36" t="s">
        <v>294</v>
      </c>
      <c r="D89" s="36" t="s">
        <v>295</v>
      </c>
      <c r="E89" s="36">
        <v>218</v>
      </c>
      <c r="F89" s="36" t="s">
        <v>49</v>
      </c>
      <c r="G89" s="36">
        <v>1</v>
      </c>
      <c r="H89" s="36">
        <f t="shared" si="16"/>
        <v>2181</v>
      </c>
      <c r="I89" s="37" t="str">
        <f t="shared" si="17"/>
        <v>San Ramon</v>
      </c>
      <c r="J89" s="37"/>
      <c r="K89" s="38">
        <f t="shared" si="18"/>
        <v>11411.85336856143</v>
      </c>
      <c r="L89" s="38">
        <f t="shared" si="19"/>
        <v>14435.635898510283</v>
      </c>
      <c r="M89" s="38">
        <f t="shared" si="20"/>
        <v>3023.7825299488545</v>
      </c>
      <c r="N89" s="37"/>
      <c r="O89" s="38">
        <f t="shared" si="21"/>
        <v>1370.1824218165802</v>
      </c>
      <c r="P89" s="38">
        <f t="shared" si="22"/>
        <v>643.8591144682075</v>
      </c>
      <c r="Q89" s="38">
        <f t="shared" si="23"/>
        <v>3109.7409936640674</v>
      </c>
      <c r="R89" s="38">
        <f t="shared" si="24"/>
        <v>-2100.0000000000005</v>
      </c>
      <c r="T89" s="22">
        <v>2.510270741531665</v>
      </c>
      <c r="U89" s="22">
        <v>153.73292445336705</v>
      </c>
      <c r="V89" s="22">
        <v>716.5439408576937</v>
      </c>
      <c r="W89" s="22">
        <v>483.83070109917605</v>
      </c>
      <c r="X89" s="22">
        <v>54.846506068565</v>
      </c>
      <c r="Y89" s="22">
        <v>790.4358155819818</v>
      </c>
      <c r="Z89" s="22">
        <v>1524.1766990462418</v>
      </c>
      <c r="AA89" s="22">
        <v>2003.0618782098416</v>
      </c>
      <c r="AB89" s="22">
        <v>4042.110035285575</v>
      </c>
      <c r="AC89" s="22">
        <v>937.4099726410591</v>
      </c>
      <c r="AD89" s="22">
        <v>703.1946245763961</v>
      </c>
      <c r="AF89" s="22">
        <v>-0.33804787355861154</v>
      </c>
      <c r="AG89" s="22">
        <v>76.72772120282816</v>
      </c>
      <c r="AH89" s="22">
        <v>98.91244719661597</v>
      </c>
      <c r="AI89" s="22">
        <v>-6.2451603571058945</v>
      </c>
      <c r="AJ89" s="22">
        <v>10.571888678164722</v>
      </c>
      <c r="AK89" s="22">
        <v>0</v>
      </c>
      <c r="AL89" s="22">
        <v>0</v>
      </c>
      <c r="AM89" s="22">
        <v>0</v>
      </c>
      <c r="AN89" s="22">
        <v>909.2231167067495</v>
      </c>
      <c r="AO89" s="22">
        <v>188.19645008319665</v>
      </c>
      <c r="AP89" s="22">
        <v>93.13400617968966</v>
      </c>
      <c r="AR89" s="22">
        <v>0</v>
      </c>
      <c r="AS89" s="22">
        <v>29.551686866563195</v>
      </c>
      <c r="AT89" s="22">
        <v>0</v>
      </c>
      <c r="AU89" s="22">
        <v>59.22418945992086</v>
      </c>
      <c r="AV89" s="22">
        <v>0</v>
      </c>
      <c r="AW89" s="22">
        <v>0</v>
      </c>
      <c r="AX89" s="22">
        <v>0</v>
      </c>
      <c r="AY89" s="22">
        <v>0</v>
      </c>
      <c r="AZ89" s="22">
        <v>383.1611119864941</v>
      </c>
      <c r="BA89" s="22">
        <v>171.92212615522925</v>
      </c>
      <c r="BB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174.28656813327274</v>
      </c>
      <c r="BJ89" s="22">
        <v>850.0670452815494</v>
      </c>
      <c r="BK89" s="22">
        <v>2085.3873802492453</v>
      </c>
      <c r="BL89" s="22">
        <v>0</v>
      </c>
      <c r="BM89" s="22">
        <v>0</v>
      </c>
      <c r="BN89" s="22">
        <v>0</v>
      </c>
      <c r="BP89" s="22">
        <v>0</v>
      </c>
      <c r="BQ89" s="22">
        <v>-43.42043307085274</v>
      </c>
      <c r="BR89" s="22">
        <v>-40.53960875559778</v>
      </c>
      <c r="BS89" s="22">
        <v>-21.713638403974567</v>
      </c>
      <c r="BT89" s="22">
        <v>-4.332925157221207</v>
      </c>
      <c r="BU89" s="22">
        <v>-71.43195304261404</v>
      </c>
      <c r="BV89" s="22">
        <v>-348.40292004139235</v>
      </c>
      <c r="BW89" s="22">
        <v>-854.7032339733453</v>
      </c>
      <c r="BX89" s="22">
        <v>-529.6881482366315</v>
      </c>
      <c r="BY89" s="22">
        <v>-147.5958446090106</v>
      </c>
      <c r="BZ89" s="22">
        <v>-38.171294709360076</v>
      </c>
    </row>
    <row r="90" spans="1:78" ht="12">
      <c r="A90" s="36" t="s">
        <v>9</v>
      </c>
      <c r="B90" s="36">
        <v>1235</v>
      </c>
      <c r="C90" s="36" t="s">
        <v>296</v>
      </c>
      <c r="D90" s="36" t="s">
        <v>297</v>
      </c>
      <c r="E90" s="36">
        <v>217</v>
      </c>
      <c r="F90" s="36" t="s">
        <v>48</v>
      </c>
      <c r="G90" s="36">
        <v>1</v>
      </c>
      <c r="H90" s="36">
        <f t="shared" si="16"/>
        <v>2171</v>
      </c>
      <c r="I90" s="37" t="str">
        <f t="shared" si="17"/>
        <v>San Pablo</v>
      </c>
      <c r="J90" s="37"/>
      <c r="K90" s="38">
        <f t="shared" si="18"/>
        <v>5529.822004600721</v>
      </c>
      <c r="L90" s="38">
        <f t="shared" si="19"/>
        <v>7510.520619351928</v>
      </c>
      <c r="M90" s="38">
        <f t="shared" si="20"/>
        <v>1980.6986147512075</v>
      </c>
      <c r="N90" s="37"/>
      <c r="O90" s="38">
        <f t="shared" si="21"/>
        <v>808.7842011425146</v>
      </c>
      <c r="P90" s="38">
        <f t="shared" si="22"/>
        <v>571.3734258541823</v>
      </c>
      <c r="Q90" s="38">
        <f t="shared" si="23"/>
        <v>144.8481346081805</v>
      </c>
      <c r="R90" s="38">
        <f t="shared" si="24"/>
        <v>455.6928531463303</v>
      </c>
      <c r="T90" s="22">
        <v>2.6895757944982126</v>
      </c>
      <c r="U90" s="22">
        <v>35.41039271116881</v>
      </c>
      <c r="V90" s="22">
        <v>51.637063353623816</v>
      </c>
      <c r="W90" s="22">
        <v>838.7544658486606</v>
      </c>
      <c r="X90" s="22">
        <v>16.875848021096928</v>
      </c>
      <c r="Y90" s="22">
        <v>9.720963143206541</v>
      </c>
      <c r="Z90" s="22">
        <v>157.44375913866628</v>
      </c>
      <c r="AA90" s="22">
        <v>130.11493420099276</v>
      </c>
      <c r="AB90" s="22">
        <v>1365.3270951609134</v>
      </c>
      <c r="AC90" s="22">
        <v>1431.8832865899094</v>
      </c>
      <c r="AD90" s="22">
        <v>1489.9646206379844</v>
      </c>
      <c r="AF90" s="22">
        <v>-0.36219415024136953</v>
      </c>
      <c r="AG90" s="22">
        <v>17.673239153460422</v>
      </c>
      <c r="AH90" s="22">
        <v>7.128032226802395</v>
      </c>
      <c r="AI90" s="22">
        <v>-10.826423638606313</v>
      </c>
      <c r="AJ90" s="22">
        <v>3.252888824050684</v>
      </c>
      <c r="AK90" s="22">
        <v>0</v>
      </c>
      <c r="AL90" s="22">
        <v>0</v>
      </c>
      <c r="AM90" s="22">
        <v>0</v>
      </c>
      <c r="AN90" s="22">
        <v>307.11359808359947</v>
      </c>
      <c r="AO90" s="22">
        <v>287.4679802162351</v>
      </c>
      <c r="AP90" s="22">
        <v>197.33708042721426</v>
      </c>
      <c r="AR90" s="22">
        <v>0</v>
      </c>
      <c r="AS90" s="22">
        <v>26.22475660481158</v>
      </c>
      <c r="AT90" s="22">
        <v>0</v>
      </c>
      <c r="AU90" s="22">
        <v>52.556727496358285</v>
      </c>
      <c r="AV90" s="22">
        <v>0</v>
      </c>
      <c r="AW90" s="22">
        <v>0</v>
      </c>
      <c r="AX90" s="22">
        <v>0</v>
      </c>
      <c r="AY90" s="22">
        <v>0</v>
      </c>
      <c r="AZ90" s="22">
        <v>340.0248164392979</v>
      </c>
      <c r="BA90" s="22">
        <v>152.5671253137145</v>
      </c>
      <c r="BB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1.393346472378894</v>
      </c>
      <c r="BJ90" s="22">
        <v>56.48798157941643</v>
      </c>
      <c r="BK90" s="22">
        <v>86.96680655638518</v>
      </c>
      <c r="BL90" s="22">
        <v>0</v>
      </c>
      <c r="BM90" s="22">
        <v>0</v>
      </c>
      <c r="BN90" s="22">
        <v>0</v>
      </c>
      <c r="BP90" s="22">
        <v>0</v>
      </c>
      <c r="BQ90" s="22">
        <v>26.33117467420461</v>
      </c>
      <c r="BR90" s="22">
        <v>10.697227472475033</v>
      </c>
      <c r="BS90" s="22">
        <v>15.30656093584362</v>
      </c>
      <c r="BT90" s="22">
        <v>7.956570359466236</v>
      </c>
      <c r="BU90" s="22">
        <v>0.45839339954051533</v>
      </c>
      <c r="BV90" s="22">
        <v>15.095588336095537</v>
      </c>
      <c r="BW90" s="22">
        <v>46.417217063525904</v>
      </c>
      <c r="BX90" s="22">
        <v>237.88963342553643</v>
      </c>
      <c r="BY90" s="22">
        <v>90.59154599639479</v>
      </c>
      <c r="BZ90" s="22">
        <v>4.9489414832477205</v>
      </c>
    </row>
    <row r="91" spans="1:78" ht="12">
      <c r="A91" s="36" t="s">
        <v>9</v>
      </c>
      <c r="B91" s="36">
        <v>1236</v>
      </c>
      <c r="C91" s="36" t="s">
        <v>298</v>
      </c>
      <c r="D91" s="36" t="s">
        <v>299</v>
      </c>
      <c r="E91" s="36">
        <v>217</v>
      </c>
      <c r="F91" s="36" t="s">
        <v>48</v>
      </c>
      <c r="G91" s="36">
        <v>1</v>
      </c>
      <c r="H91" s="36">
        <f t="shared" si="16"/>
        <v>2171</v>
      </c>
      <c r="I91" s="37" t="str">
        <f t="shared" si="17"/>
        <v>San Pablo</v>
      </c>
      <c r="J91" s="37"/>
      <c r="K91" s="38">
        <f t="shared" si="18"/>
        <v>222.10734301713796</v>
      </c>
      <c r="L91" s="38">
        <f t="shared" si="19"/>
        <v>321.90872826592994</v>
      </c>
      <c r="M91" s="38">
        <f t="shared" si="20"/>
        <v>99.80138524879197</v>
      </c>
      <c r="N91" s="37"/>
      <c r="O91" s="38">
        <f t="shared" si="21"/>
        <v>33.17057592481576</v>
      </c>
      <c r="P91" s="38">
        <f t="shared" si="22"/>
        <v>6.150971300275372</v>
      </c>
      <c r="Q91" s="38">
        <f t="shared" si="23"/>
        <v>11.360954597913862</v>
      </c>
      <c r="R91" s="38">
        <f t="shared" si="24"/>
        <v>49.11888342578699</v>
      </c>
      <c r="T91" s="22">
        <v>0</v>
      </c>
      <c r="U91" s="22">
        <v>25.910043447196692</v>
      </c>
      <c r="V91" s="22">
        <v>40.16216038615186</v>
      </c>
      <c r="W91" s="22">
        <v>60.15657029652279</v>
      </c>
      <c r="X91" s="22">
        <v>3.375169604219385</v>
      </c>
      <c r="Y91" s="22">
        <v>0</v>
      </c>
      <c r="Z91" s="22">
        <v>3.6333175185846045</v>
      </c>
      <c r="AA91" s="22">
        <v>15.04730531576107</v>
      </c>
      <c r="AB91" s="22">
        <v>0</v>
      </c>
      <c r="AC91" s="22">
        <v>73.82277644870153</v>
      </c>
      <c r="AD91" s="22">
        <v>0</v>
      </c>
      <c r="AF91" s="22">
        <v>0</v>
      </c>
      <c r="AG91" s="22">
        <v>12.931638404971038</v>
      </c>
      <c r="AH91" s="22">
        <v>5.544025065290752</v>
      </c>
      <c r="AI91" s="22">
        <v>-0.7764853019492232</v>
      </c>
      <c r="AJ91" s="22">
        <v>0.6505777648101366</v>
      </c>
      <c r="AK91" s="22">
        <v>0</v>
      </c>
      <c r="AL91" s="22">
        <v>0</v>
      </c>
      <c r="AM91" s="22">
        <v>0</v>
      </c>
      <c r="AN91" s="22">
        <v>0</v>
      </c>
      <c r="AO91" s="22">
        <v>14.820819991693051</v>
      </c>
      <c r="AP91" s="22">
        <v>0</v>
      </c>
      <c r="AR91" s="22">
        <v>0</v>
      </c>
      <c r="AS91" s="22">
        <v>0.2823157639712661</v>
      </c>
      <c r="AT91" s="22">
        <v>0</v>
      </c>
      <c r="AU91" s="22">
        <v>0.5657857153283059</v>
      </c>
      <c r="AV91" s="22">
        <v>0</v>
      </c>
      <c r="AW91" s="22">
        <v>0</v>
      </c>
      <c r="AX91" s="22">
        <v>0</v>
      </c>
      <c r="AY91" s="22">
        <v>0</v>
      </c>
      <c r="AZ91" s="22">
        <v>3.6604483034415414</v>
      </c>
      <c r="BA91" s="22">
        <v>1.6424215175342585</v>
      </c>
      <c r="BB91" s="22">
        <v>0</v>
      </c>
      <c r="BD91" s="22">
        <v>0</v>
      </c>
      <c r="BE91" s="22">
        <v>0</v>
      </c>
      <c r="BF91" s="22">
        <v>0</v>
      </c>
      <c r="BG91" s="22">
        <v>0</v>
      </c>
      <c r="BH91" s="22">
        <v>0</v>
      </c>
      <c r="BI91" s="22">
        <v>0</v>
      </c>
      <c r="BJ91" s="22">
        <v>1.30356880567884</v>
      </c>
      <c r="BK91" s="22">
        <v>10.057385792235022</v>
      </c>
      <c r="BL91" s="22">
        <v>0</v>
      </c>
      <c r="BM91" s="22">
        <v>0</v>
      </c>
      <c r="BN91" s="22">
        <v>0</v>
      </c>
      <c r="BP91" s="22">
        <v>0</v>
      </c>
      <c r="BQ91" s="22">
        <v>2.8382229178191047</v>
      </c>
      <c r="BR91" s="22">
        <v>1.153048299028076</v>
      </c>
      <c r="BS91" s="22">
        <v>1.6498858322361691</v>
      </c>
      <c r="BT91" s="22">
        <v>0.8576343676607895</v>
      </c>
      <c r="BU91" s="22">
        <v>0.04940997384470849</v>
      </c>
      <c r="BV91" s="22">
        <v>1.6271452110885873</v>
      </c>
      <c r="BW91" s="22">
        <v>5.0032864420646215</v>
      </c>
      <c r="BX91" s="22">
        <v>25.641993486959343</v>
      </c>
      <c r="BY91" s="22">
        <v>9.764813199143692</v>
      </c>
      <c r="BZ91" s="22">
        <v>0.533443695941896</v>
      </c>
    </row>
    <row r="92" spans="1:78" ht="12">
      <c r="A92" s="36" t="s">
        <v>9</v>
      </c>
      <c r="B92" s="36">
        <v>1237</v>
      </c>
      <c r="C92" s="36" t="s">
        <v>300</v>
      </c>
      <c r="D92" s="36" t="s">
        <v>301</v>
      </c>
      <c r="E92" s="36">
        <v>219</v>
      </c>
      <c r="F92" s="36" t="s">
        <v>50</v>
      </c>
      <c r="G92" s="36">
        <v>1</v>
      </c>
      <c r="H92" s="36">
        <f t="shared" si="16"/>
        <v>2191</v>
      </c>
      <c r="I92" s="37" t="str">
        <f t="shared" si="17"/>
        <v>Walnut Creek</v>
      </c>
      <c r="J92" s="37"/>
      <c r="K92" s="38">
        <f t="shared" si="18"/>
        <v>7439.247689245503</v>
      </c>
      <c r="L92" s="38">
        <f t="shared" si="19"/>
        <v>12212.74397293009</v>
      </c>
      <c r="M92" s="38">
        <f t="shared" si="20"/>
        <v>4773.496283684585</v>
      </c>
      <c r="N92" s="37"/>
      <c r="O92" s="38">
        <f t="shared" si="21"/>
        <v>452.02909808115714</v>
      </c>
      <c r="P92" s="38">
        <f t="shared" si="22"/>
        <v>1130.8889692764592</v>
      </c>
      <c r="Q92" s="38">
        <f t="shared" si="23"/>
        <v>3190.5782163269687</v>
      </c>
      <c r="R92" s="38">
        <f t="shared" si="24"/>
        <v>0</v>
      </c>
      <c r="T92" s="22">
        <v>4.124016218230593</v>
      </c>
      <c r="U92" s="22">
        <v>146.82357953411457</v>
      </c>
      <c r="V92" s="22">
        <v>377.39680870796667</v>
      </c>
      <c r="W92" s="22">
        <v>867.9733714212573</v>
      </c>
      <c r="X92" s="22">
        <v>38.814450448522926</v>
      </c>
      <c r="Y92" s="22">
        <v>845.723793458969</v>
      </c>
      <c r="Z92" s="22">
        <v>1215.344709966551</v>
      </c>
      <c r="AA92" s="22">
        <v>2123.44032073593</v>
      </c>
      <c r="AB92" s="22">
        <v>320.57809543558307</v>
      </c>
      <c r="AC92" s="22">
        <v>882.391110948159</v>
      </c>
      <c r="AD92" s="22">
        <v>616.6374323702197</v>
      </c>
      <c r="AF92" s="22">
        <v>-0.5553643637034333</v>
      </c>
      <c r="AG92" s="22">
        <v>73.27928429483589</v>
      </c>
      <c r="AH92" s="22">
        <v>52.09623553416072</v>
      </c>
      <c r="AI92" s="22">
        <v>-11.20357364241022</v>
      </c>
      <c r="AJ92" s="22">
        <v>7.481644295316571</v>
      </c>
      <c r="AK92" s="22">
        <v>0</v>
      </c>
      <c r="AL92" s="22">
        <v>0</v>
      </c>
      <c r="AM92" s="22">
        <v>0</v>
      </c>
      <c r="AN92" s="22">
        <v>72.11011390966792</v>
      </c>
      <c r="AO92" s="22">
        <v>177.1507446176896</v>
      </c>
      <c r="AP92" s="22">
        <v>81.67001343560007</v>
      </c>
      <c r="AR92" s="22">
        <v>0</v>
      </c>
      <c r="AS92" s="22">
        <v>51.90526304580027</v>
      </c>
      <c r="AT92" s="22">
        <v>0</v>
      </c>
      <c r="AU92" s="22">
        <v>104.02272961513042</v>
      </c>
      <c r="AV92" s="22">
        <v>0</v>
      </c>
      <c r="AW92" s="22">
        <v>0</v>
      </c>
      <c r="AX92" s="22">
        <v>0</v>
      </c>
      <c r="AY92" s="22">
        <v>0</v>
      </c>
      <c r="AZ92" s="22">
        <v>672.9929968594465</v>
      </c>
      <c r="BA92" s="22">
        <v>301.9679797560821</v>
      </c>
      <c r="BB92" s="22">
        <v>0</v>
      </c>
      <c r="BD92" s="22">
        <v>0</v>
      </c>
      <c r="BE92" s="22">
        <v>0</v>
      </c>
      <c r="BF92" s="22">
        <v>0</v>
      </c>
      <c r="BG92" s="22">
        <v>0</v>
      </c>
      <c r="BH92" s="22">
        <v>0</v>
      </c>
      <c r="BI92" s="22">
        <v>178.94928503723608</v>
      </c>
      <c r="BJ92" s="22">
        <v>732.7857131179951</v>
      </c>
      <c r="BK92" s="22">
        <v>2278.8432181717376</v>
      </c>
      <c r="BL92" s="22">
        <v>0</v>
      </c>
      <c r="BM92" s="22">
        <v>0</v>
      </c>
      <c r="BN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</row>
    <row r="93" spans="1:78" ht="12">
      <c r="A93" s="36" t="s">
        <v>9</v>
      </c>
      <c r="B93" s="36">
        <v>1238</v>
      </c>
      <c r="C93" s="36" t="s">
        <v>302</v>
      </c>
      <c r="D93" s="36" t="s">
        <v>620</v>
      </c>
      <c r="E93" s="36">
        <v>213</v>
      </c>
      <c r="F93" s="36" t="s">
        <v>44</v>
      </c>
      <c r="G93" s="36">
        <v>0</v>
      </c>
      <c r="H93" s="36">
        <f t="shared" si="16"/>
        <v>2130</v>
      </c>
      <c r="I93" s="37" t="s">
        <v>51</v>
      </c>
      <c r="J93" s="37"/>
      <c r="K93" s="38">
        <f t="shared" si="18"/>
        <v>146.67088871192996</v>
      </c>
      <c r="L93" s="38">
        <f t="shared" si="19"/>
        <v>243.39976269799746</v>
      </c>
      <c r="M93" s="38">
        <f t="shared" si="20"/>
        <v>96.72887398606751</v>
      </c>
      <c r="N93" s="37"/>
      <c r="O93" s="38">
        <f t="shared" si="21"/>
        <v>24.69445375414472</v>
      </c>
      <c r="P93" s="38">
        <f t="shared" si="22"/>
        <v>51.79452650240766</v>
      </c>
      <c r="Q93" s="38">
        <f t="shared" si="23"/>
        <v>20.23989372951513</v>
      </c>
      <c r="R93" s="38">
        <f t="shared" si="24"/>
        <v>0</v>
      </c>
      <c r="T93" s="22">
        <v>0</v>
      </c>
      <c r="U93" s="22">
        <v>0</v>
      </c>
      <c r="V93" s="22">
        <v>6.374946093039979</v>
      </c>
      <c r="W93" s="22">
        <v>6.015657029652277</v>
      </c>
      <c r="X93" s="22">
        <v>1.6875848021096924</v>
      </c>
      <c r="Y93" s="22">
        <v>0</v>
      </c>
      <c r="Z93" s="22">
        <v>4.844423358112806</v>
      </c>
      <c r="AA93" s="22">
        <v>20.35811895661792</v>
      </c>
      <c r="AB93" s="22">
        <v>83.01471341858075</v>
      </c>
      <c r="AC93" s="22">
        <v>24.375445053816545</v>
      </c>
      <c r="AD93" s="22">
        <v>0</v>
      </c>
      <c r="AF93" s="22">
        <v>0</v>
      </c>
      <c r="AG93" s="22">
        <v>0</v>
      </c>
      <c r="AH93" s="22">
        <v>0.8800039786175798</v>
      </c>
      <c r="AI93" s="22">
        <v>-0.07764853019492232</v>
      </c>
      <c r="AJ93" s="22">
        <v>0.32528888240506837</v>
      </c>
      <c r="AK93" s="22">
        <v>0</v>
      </c>
      <c r="AL93" s="22">
        <v>0</v>
      </c>
      <c r="AM93" s="22">
        <v>0</v>
      </c>
      <c r="AN93" s="22">
        <v>18.67314244492778</v>
      </c>
      <c r="AO93" s="22">
        <v>4.8936669783892155</v>
      </c>
      <c r="AP93" s="22">
        <v>0</v>
      </c>
      <c r="AR93" s="22">
        <v>0</v>
      </c>
      <c r="AS93" s="22">
        <v>2.3772524053888175</v>
      </c>
      <c r="AT93" s="22">
        <v>0</v>
      </c>
      <c r="AU93" s="22">
        <v>4.764223696823897</v>
      </c>
      <c r="AV93" s="22">
        <v>0</v>
      </c>
      <c r="AW93" s="22">
        <v>0</v>
      </c>
      <c r="AX93" s="22">
        <v>0</v>
      </c>
      <c r="AY93" s="22">
        <v>0</v>
      </c>
      <c r="AZ93" s="22">
        <v>30.822967204351663</v>
      </c>
      <c r="BA93" s="22">
        <v>13.83008319584329</v>
      </c>
      <c r="BB93" s="22"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v>0</v>
      </c>
      <c r="BI93" s="22">
        <v>0.10684157225005449</v>
      </c>
      <c r="BJ93" s="22">
        <v>2.1966622255323625</v>
      </c>
      <c r="BK93" s="22">
        <v>17.936389931732712</v>
      </c>
      <c r="BL93" s="22">
        <v>0</v>
      </c>
      <c r="BM93" s="22">
        <v>0</v>
      </c>
      <c r="BN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</row>
    <row r="94" spans="1:78" ht="12">
      <c r="A94" s="36" t="s">
        <v>9</v>
      </c>
      <c r="B94" s="36">
        <v>1238</v>
      </c>
      <c r="C94" s="36" t="s">
        <v>302</v>
      </c>
      <c r="D94" s="36" t="s">
        <v>620</v>
      </c>
      <c r="E94" s="36">
        <v>221</v>
      </c>
      <c r="F94" s="36" t="s">
        <v>303</v>
      </c>
      <c r="G94" s="36">
        <v>0</v>
      </c>
      <c r="H94" s="36">
        <f t="shared" si="16"/>
        <v>2210</v>
      </c>
      <c r="I94" s="37" t="s">
        <v>51</v>
      </c>
      <c r="J94" s="37"/>
      <c r="K94" s="38">
        <f t="shared" si="18"/>
        <v>531.7240638991153</v>
      </c>
      <c r="L94" s="38">
        <f t="shared" si="19"/>
        <v>745.376601156384</v>
      </c>
      <c r="M94" s="38">
        <f t="shared" si="20"/>
        <v>213.6525372572687</v>
      </c>
      <c r="N94" s="37"/>
      <c r="O94" s="38">
        <f t="shared" si="21"/>
        <v>57.4847000361477</v>
      </c>
      <c r="P94" s="38">
        <f t="shared" si="22"/>
        <v>33.3799708462686</v>
      </c>
      <c r="Q94" s="38">
        <f t="shared" si="23"/>
        <v>122.78786637485238</v>
      </c>
      <c r="R94" s="38">
        <f t="shared" si="24"/>
        <v>0</v>
      </c>
      <c r="T94" s="22">
        <v>0.35861010593309495</v>
      </c>
      <c r="U94" s="22">
        <v>47.501746319860594</v>
      </c>
      <c r="V94" s="22">
        <v>34.42470890241588</v>
      </c>
      <c r="W94" s="22">
        <v>131.4850750766855</v>
      </c>
      <c r="X94" s="22">
        <v>13.500678416877541</v>
      </c>
      <c r="Y94" s="22">
        <v>0</v>
      </c>
      <c r="Z94" s="22">
        <v>8.477740876697412</v>
      </c>
      <c r="AA94" s="22">
        <v>161.09468043932438</v>
      </c>
      <c r="AB94" s="22">
        <v>45.03989770582571</v>
      </c>
      <c r="AC94" s="22">
        <v>89.84092605549526</v>
      </c>
      <c r="AD94" s="22">
        <v>0</v>
      </c>
      <c r="AF94" s="22">
        <v>-0.04829255336551593</v>
      </c>
      <c r="AG94" s="22">
        <v>23.708003742446905</v>
      </c>
      <c r="AH94" s="22">
        <v>4.7520214845349305</v>
      </c>
      <c r="AI94" s="22">
        <v>-1.6971750171175877</v>
      </c>
      <c r="AJ94" s="22">
        <v>2.602311059240547</v>
      </c>
      <c r="AK94" s="22">
        <v>0</v>
      </c>
      <c r="AL94" s="22">
        <v>0</v>
      </c>
      <c r="AM94" s="22">
        <v>0</v>
      </c>
      <c r="AN94" s="22">
        <v>10.131173028631027</v>
      </c>
      <c r="AO94" s="22">
        <v>18.036658291777396</v>
      </c>
      <c r="AP94" s="22">
        <v>0</v>
      </c>
      <c r="AR94" s="22">
        <v>0</v>
      </c>
      <c r="AS94" s="22">
        <v>1.5320656707309008</v>
      </c>
      <c r="AT94" s="22">
        <v>0</v>
      </c>
      <c r="AU94" s="22">
        <v>3.0703948630110784</v>
      </c>
      <c r="AV94" s="22">
        <v>0</v>
      </c>
      <c r="AW94" s="22">
        <v>0</v>
      </c>
      <c r="AX94" s="22">
        <v>0</v>
      </c>
      <c r="AY94" s="22">
        <v>0</v>
      </c>
      <c r="AZ94" s="22">
        <v>19.864449318383567</v>
      </c>
      <c r="BA94" s="22">
        <v>8.91306099414305</v>
      </c>
      <c r="BB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0.3533990466732571</v>
      </c>
      <c r="BJ94" s="22">
        <v>4.621279965035064</v>
      </c>
      <c r="BK94" s="22">
        <v>117.81318736314407</v>
      </c>
      <c r="BL94" s="22">
        <v>0</v>
      </c>
      <c r="BM94" s="22">
        <v>0</v>
      </c>
      <c r="BN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0</v>
      </c>
      <c r="BY94" s="22">
        <v>0</v>
      </c>
      <c r="BZ94" s="22">
        <v>0</v>
      </c>
    </row>
    <row r="95" spans="1:78" ht="12">
      <c r="A95" s="36" t="s">
        <v>9</v>
      </c>
      <c r="B95" s="36">
        <v>1239</v>
      </c>
      <c r="C95" s="36" t="s">
        <v>304</v>
      </c>
      <c r="D95" s="36" t="s">
        <v>620</v>
      </c>
      <c r="E95" s="36">
        <v>216</v>
      </c>
      <c r="F95" s="36" t="s">
        <v>47</v>
      </c>
      <c r="G95" s="36">
        <v>1</v>
      </c>
      <c r="H95" s="36">
        <f t="shared" si="16"/>
        <v>2161</v>
      </c>
      <c r="I95" s="37" t="str">
        <f t="shared" si="17"/>
        <v>Richmond</v>
      </c>
      <c r="J95" s="37"/>
      <c r="K95" s="38">
        <f t="shared" si="18"/>
        <v>1781.7933501505863</v>
      </c>
      <c r="L95" s="38">
        <f t="shared" si="19"/>
        <v>2991.3275426597534</v>
      </c>
      <c r="M95" s="38">
        <f t="shared" si="20"/>
        <v>1209.534192509167</v>
      </c>
      <c r="N95" s="37"/>
      <c r="O95" s="38">
        <f t="shared" si="21"/>
        <v>168.2955774920215</v>
      </c>
      <c r="P95" s="38">
        <f t="shared" si="22"/>
        <v>592.7303421454495</v>
      </c>
      <c r="Q95" s="38">
        <f t="shared" si="23"/>
        <v>448.50827287169614</v>
      </c>
      <c r="R95" s="38">
        <f t="shared" si="24"/>
        <v>0</v>
      </c>
      <c r="T95" s="22">
        <v>0.358610105933095</v>
      </c>
      <c r="U95" s="22">
        <v>20.72803475775735</v>
      </c>
      <c r="V95" s="22">
        <v>472.3835054942624</v>
      </c>
      <c r="W95" s="22">
        <v>249.22007694273728</v>
      </c>
      <c r="X95" s="22">
        <v>17.71964042215177</v>
      </c>
      <c r="Y95" s="22">
        <v>33.41581080477247</v>
      </c>
      <c r="Z95" s="22">
        <v>62.371950735702384</v>
      </c>
      <c r="AA95" s="22">
        <v>478.8583632839259</v>
      </c>
      <c r="AB95" s="22">
        <v>120.10639388220191</v>
      </c>
      <c r="AC95" s="22">
        <v>326.63096372114177</v>
      </c>
      <c r="AD95" s="22">
        <v>0</v>
      </c>
      <c r="AF95" s="22">
        <v>-0.04829255336551593</v>
      </c>
      <c r="AG95" s="22">
        <v>10.34531072397683</v>
      </c>
      <c r="AH95" s="22">
        <v>65.20829481556265</v>
      </c>
      <c r="AI95" s="22">
        <v>-3.216867679503925</v>
      </c>
      <c r="AJ95" s="22">
        <v>3.415533265253218</v>
      </c>
      <c r="AK95" s="22">
        <v>0</v>
      </c>
      <c r="AL95" s="22">
        <v>0</v>
      </c>
      <c r="AM95" s="22">
        <v>0</v>
      </c>
      <c r="AN95" s="22">
        <v>27.016461409682744</v>
      </c>
      <c r="AO95" s="22">
        <v>65.5751375104155</v>
      </c>
      <c r="AP95" s="22">
        <v>0</v>
      </c>
      <c r="AR95" s="22">
        <v>0</v>
      </c>
      <c r="AS95" s="22">
        <v>27.20499108234354</v>
      </c>
      <c r="AT95" s="22">
        <v>0</v>
      </c>
      <c r="AU95" s="22">
        <v>54.5212039296202</v>
      </c>
      <c r="AV95" s="22">
        <v>0</v>
      </c>
      <c r="AW95" s="22">
        <v>0</v>
      </c>
      <c r="AX95" s="22">
        <v>0</v>
      </c>
      <c r="AY95" s="22">
        <v>0</v>
      </c>
      <c r="AZ95" s="22">
        <v>352.73433566622265</v>
      </c>
      <c r="BA95" s="22">
        <v>158.26981146726314</v>
      </c>
      <c r="BB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6.490129222356728</v>
      </c>
      <c r="BJ95" s="22">
        <v>32.20368964995055</v>
      </c>
      <c r="BK95" s="22">
        <v>409.8144539993889</v>
      </c>
      <c r="BL95" s="22">
        <v>0</v>
      </c>
      <c r="BM95" s="22">
        <v>0</v>
      </c>
      <c r="BN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</row>
    <row r="96" spans="1:78" ht="12">
      <c r="A96" s="36" t="s">
        <v>9</v>
      </c>
      <c r="B96" s="36">
        <v>1240</v>
      </c>
      <c r="C96" s="36" t="s">
        <v>305</v>
      </c>
      <c r="D96" s="36" t="s">
        <v>620</v>
      </c>
      <c r="E96" s="36">
        <v>207</v>
      </c>
      <c r="F96" s="36" t="s">
        <v>37</v>
      </c>
      <c r="G96" s="36">
        <v>1</v>
      </c>
      <c r="H96" s="36">
        <f t="shared" si="16"/>
        <v>2071</v>
      </c>
      <c r="I96" s="37" t="str">
        <f t="shared" si="17"/>
        <v>Hercules</v>
      </c>
      <c r="J96" s="37"/>
      <c r="K96" s="38">
        <f t="shared" si="18"/>
        <v>725.5146796723751</v>
      </c>
      <c r="L96" s="38">
        <f t="shared" si="19"/>
        <v>1177.6695967689166</v>
      </c>
      <c r="M96" s="38">
        <f t="shared" si="20"/>
        <v>452.1549170965415</v>
      </c>
      <c r="N96" s="37"/>
      <c r="O96" s="38">
        <f t="shared" si="21"/>
        <v>109.8476646051183</v>
      </c>
      <c r="P96" s="38">
        <f t="shared" si="22"/>
        <v>256.6264858041322</v>
      </c>
      <c r="Q96" s="38">
        <f t="shared" si="23"/>
        <v>85.68076668729104</v>
      </c>
      <c r="R96" s="38">
        <f t="shared" si="24"/>
        <v>0</v>
      </c>
      <c r="T96" s="22">
        <v>0</v>
      </c>
      <c r="U96" s="22">
        <v>6.045676804345895</v>
      </c>
      <c r="V96" s="22">
        <v>125.58643803288756</v>
      </c>
      <c r="W96" s="22">
        <v>19.765730240286054</v>
      </c>
      <c r="X96" s="22">
        <v>3.375169604219385</v>
      </c>
      <c r="Y96" s="22">
        <v>7.2907223574049045</v>
      </c>
      <c r="Z96" s="22">
        <v>36.938728105610146</v>
      </c>
      <c r="AA96" s="22">
        <v>101.79059478308959</v>
      </c>
      <c r="AB96" s="22">
        <v>276.4213329788912</v>
      </c>
      <c r="AC96" s="22">
        <v>106.55551694954089</v>
      </c>
      <c r="AD96" s="22">
        <v>41.74476981609953</v>
      </c>
      <c r="AF96" s="22">
        <v>0</v>
      </c>
      <c r="AG96" s="22">
        <v>3.0173822944932427</v>
      </c>
      <c r="AH96" s="22">
        <v>17.336078378766317</v>
      </c>
      <c r="AI96" s="22">
        <v>-0.2551308849261733</v>
      </c>
      <c r="AJ96" s="22">
        <v>0.6505777648101367</v>
      </c>
      <c r="AK96" s="22">
        <v>0</v>
      </c>
      <c r="AL96" s="22">
        <v>0</v>
      </c>
      <c r="AM96" s="22">
        <v>0</v>
      </c>
      <c r="AN96" s="22">
        <v>62.177591332578665</v>
      </c>
      <c r="AO96" s="22">
        <v>21.39231564838714</v>
      </c>
      <c r="AP96" s="22">
        <v>5.528850071008974</v>
      </c>
      <c r="AR96" s="22">
        <v>0</v>
      </c>
      <c r="AS96" s="22">
        <v>11.778579163881217</v>
      </c>
      <c r="AT96" s="22">
        <v>0</v>
      </c>
      <c r="AU96" s="22">
        <v>23.605312519728393</v>
      </c>
      <c r="AV96" s="22">
        <v>0</v>
      </c>
      <c r="AW96" s="22">
        <v>0</v>
      </c>
      <c r="AX96" s="22">
        <v>0</v>
      </c>
      <c r="AY96" s="22">
        <v>0</v>
      </c>
      <c r="AZ96" s="22">
        <v>152.71864210093875</v>
      </c>
      <c r="BA96" s="22">
        <v>68.5239520195838</v>
      </c>
      <c r="BB96" s="22">
        <v>0</v>
      </c>
      <c r="BD96" s="22">
        <v>0</v>
      </c>
      <c r="BE96" s="22">
        <v>0</v>
      </c>
      <c r="BF96" s="22">
        <v>0</v>
      </c>
      <c r="BG96" s="22">
        <v>0</v>
      </c>
      <c r="BH96" s="22">
        <v>0</v>
      </c>
      <c r="BI96" s="22">
        <v>1.2243158044265572</v>
      </c>
      <c r="BJ96" s="22">
        <v>15.760354106102724</v>
      </c>
      <c r="BK96" s="22">
        <v>68.69609677676176</v>
      </c>
      <c r="BL96" s="22">
        <v>0</v>
      </c>
      <c r="BM96" s="22">
        <v>0</v>
      </c>
      <c r="BN96" s="22">
        <v>0</v>
      </c>
      <c r="BP96" s="22"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22">
        <v>0</v>
      </c>
      <c r="BW96" s="22">
        <v>0</v>
      </c>
      <c r="BX96" s="22">
        <v>0</v>
      </c>
      <c r="BY96" s="22">
        <v>0</v>
      </c>
      <c r="BZ96" s="22">
        <v>0</v>
      </c>
    </row>
    <row r="97" spans="1:78" ht="12">
      <c r="A97" s="36" t="s">
        <v>11</v>
      </c>
      <c r="B97" s="36">
        <v>1301</v>
      </c>
      <c r="C97" s="36" t="s">
        <v>306</v>
      </c>
      <c r="D97" s="36" t="s">
        <v>307</v>
      </c>
      <c r="E97" s="36">
        <v>309</v>
      </c>
      <c r="F97" s="36" t="s">
        <v>60</v>
      </c>
      <c r="G97" s="36">
        <v>0</v>
      </c>
      <c r="H97" s="36">
        <f t="shared" si="16"/>
        <v>3090</v>
      </c>
      <c r="I97" s="37" t="s">
        <v>63</v>
      </c>
      <c r="J97" s="37"/>
      <c r="K97" s="38">
        <f t="shared" si="18"/>
        <v>56.8336562488131</v>
      </c>
      <c r="L97" s="38">
        <f t="shared" si="19"/>
        <v>96.73668793979328</v>
      </c>
      <c r="M97" s="38">
        <f t="shared" si="20"/>
        <v>39.903031690980185</v>
      </c>
      <c r="N97" s="37"/>
      <c r="O97" s="38">
        <f t="shared" si="21"/>
        <v>2.1428897874863675</v>
      </c>
      <c r="P97" s="38">
        <f t="shared" si="22"/>
        <v>7.833787033597698</v>
      </c>
      <c r="Q97" s="38">
        <f t="shared" si="23"/>
        <v>25.616833318005547</v>
      </c>
      <c r="R97" s="38">
        <f t="shared" si="24"/>
        <v>4.309521551890572</v>
      </c>
      <c r="T97" s="22">
        <v>0</v>
      </c>
      <c r="U97" s="22">
        <v>1.3721613948283728</v>
      </c>
      <c r="V97" s="22">
        <v>2.1288389354741297</v>
      </c>
      <c r="W97" s="22">
        <v>0</v>
      </c>
      <c r="X97" s="22">
        <v>0</v>
      </c>
      <c r="Y97" s="22">
        <v>5.217450996676243</v>
      </c>
      <c r="Z97" s="22">
        <v>2.0001587730744657</v>
      </c>
      <c r="AA97" s="22">
        <v>29.436196834358302</v>
      </c>
      <c r="AB97" s="22">
        <v>5.485938515565424</v>
      </c>
      <c r="AC97" s="22">
        <v>11.19291079883617</v>
      </c>
      <c r="AD97" s="22">
        <v>0</v>
      </c>
      <c r="AF97" s="22">
        <v>0</v>
      </c>
      <c r="AG97" s="22">
        <v>0.9649544332407132</v>
      </c>
      <c r="AH97" s="22">
        <v>-0.9115342075123776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0.8109946176084295</v>
      </c>
      <c r="AO97" s="22">
        <v>1.2784749441496024</v>
      </c>
      <c r="AP97" s="22">
        <v>0</v>
      </c>
      <c r="AR97" s="22">
        <v>0</v>
      </c>
      <c r="AS97" s="22">
        <v>0.3595532255335546</v>
      </c>
      <c r="AT97" s="22">
        <v>0</v>
      </c>
      <c r="AU97" s="22">
        <v>0.7205764072310425</v>
      </c>
      <c r="AV97" s="22">
        <v>0</v>
      </c>
      <c r="AW97" s="22">
        <v>0</v>
      </c>
      <c r="AX97" s="22">
        <v>0</v>
      </c>
      <c r="AY97" s="22">
        <v>0</v>
      </c>
      <c r="AZ97" s="22">
        <v>4.661893391596752</v>
      </c>
      <c r="BA97" s="22">
        <v>2.0917640092363485</v>
      </c>
      <c r="BB97" s="22">
        <v>0</v>
      </c>
      <c r="BD97" s="22">
        <v>0</v>
      </c>
      <c r="BE97" s="22">
        <v>0</v>
      </c>
      <c r="BF97" s="22">
        <v>0</v>
      </c>
      <c r="BG97" s="22">
        <v>0</v>
      </c>
      <c r="BH97" s="22">
        <v>0</v>
      </c>
      <c r="BI97" s="22">
        <v>-3.0291108577662875</v>
      </c>
      <c r="BJ97" s="22">
        <v>-0.563757040023886</v>
      </c>
      <c r="BK97" s="22">
        <v>29.20970121579572</v>
      </c>
      <c r="BL97" s="22">
        <v>0</v>
      </c>
      <c r="BM97" s="22">
        <v>0</v>
      </c>
      <c r="BN97" s="22">
        <v>0</v>
      </c>
      <c r="BP97" s="22">
        <v>0</v>
      </c>
      <c r="BQ97" s="22">
        <v>1.1345409745565624</v>
      </c>
      <c r="BR97" s="22">
        <v>-0.32724206845516857</v>
      </c>
      <c r="BS97" s="22">
        <v>0.08144209531804716</v>
      </c>
      <c r="BT97" s="22">
        <v>-0.02005696007512001</v>
      </c>
      <c r="BU97" s="22">
        <v>-0.04728065556261353</v>
      </c>
      <c r="BV97" s="22">
        <v>-0.19798980058641028</v>
      </c>
      <c r="BW97" s="22">
        <v>1.4956428755919584</v>
      </c>
      <c r="BX97" s="22">
        <v>1.2238802473761559</v>
      </c>
      <c r="BY97" s="22">
        <v>1.0283206363028818</v>
      </c>
      <c r="BZ97" s="22">
        <v>-0.06173579257572215</v>
      </c>
    </row>
    <row r="98" spans="1:78" ht="12">
      <c r="A98" s="36" t="s">
        <v>11</v>
      </c>
      <c r="B98" s="36">
        <v>1301</v>
      </c>
      <c r="C98" s="36" t="s">
        <v>306</v>
      </c>
      <c r="D98" s="36" t="s">
        <v>307</v>
      </c>
      <c r="E98" s="36">
        <v>311</v>
      </c>
      <c r="F98" s="36" t="s">
        <v>62</v>
      </c>
      <c r="G98" s="36">
        <v>0</v>
      </c>
      <c r="H98" s="36">
        <f t="shared" si="16"/>
        <v>3110</v>
      </c>
      <c r="I98" s="37" t="s">
        <v>63</v>
      </c>
      <c r="J98" s="37"/>
      <c r="K98" s="38">
        <f t="shared" si="18"/>
        <v>115.09640305871903</v>
      </c>
      <c r="L98" s="38">
        <f t="shared" si="19"/>
        <v>167.55802667620165</v>
      </c>
      <c r="M98" s="38">
        <f t="shared" si="20"/>
        <v>52.461623617482616</v>
      </c>
      <c r="N98" s="37"/>
      <c r="O98" s="38">
        <f t="shared" si="21"/>
        <v>7.534298600692525</v>
      </c>
      <c r="P98" s="38">
        <f t="shared" si="22"/>
        <v>12.670374651043774</v>
      </c>
      <c r="Q98" s="38">
        <f t="shared" si="23"/>
        <v>23.529543715096565</v>
      </c>
      <c r="R98" s="38">
        <f t="shared" si="24"/>
        <v>8.727406650649755</v>
      </c>
      <c r="T98" s="22">
        <v>0</v>
      </c>
      <c r="U98" s="22">
        <v>8.919049066384424</v>
      </c>
      <c r="V98" s="22">
        <v>4.683445658043085</v>
      </c>
      <c r="W98" s="22">
        <v>21.610981077189287</v>
      </c>
      <c r="X98" s="22">
        <v>0</v>
      </c>
      <c r="Y98" s="22">
        <v>5.671142387691567</v>
      </c>
      <c r="Z98" s="22">
        <v>10.00079386537233</v>
      </c>
      <c r="AA98" s="22">
        <v>39.88129893687254</v>
      </c>
      <c r="AB98" s="22">
        <v>14.62916937484113</v>
      </c>
      <c r="AC98" s="22">
        <v>9.70052269232468</v>
      </c>
      <c r="AD98" s="22">
        <v>0</v>
      </c>
      <c r="AF98" s="22">
        <v>0</v>
      </c>
      <c r="AG98" s="22">
        <v>6.272203816064636</v>
      </c>
      <c r="AH98" s="22">
        <v>-2.00537525652723</v>
      </c>
      <c r="AI98" s="22">
        <v>-0.0031938907303475073</v>
      </c>
      <c r="AJ98" s="22">
        <v>0</v>
      </c>
      <c r="AK98" s="22">
        <v>0</v>
      </c>
      <c r="AL98" s="22">
        <v>0</v>
      </c>
      <c r="AM98" s="22">
        <v>0</v>
      </c>
      <c r="AN98" s="22">
        <v>2.1626523136224787</v>
      </c>
      <c r="AO98" s="22">
        <v>1.1080116182629889</v>
      </c>
      <c r="AP98" s="22">
        <v>0</v>
      </c>
      <c r="AR98" s="22">
        <v>0</v>
      </c>
      <c r="AS98" s="22">
        <v>0.5815417313443564</v>
      </c>
      <c r="AT98" s="22">
        <v>0</v>
      </c>
      <c r="AU98" s="22">
        <v>1.1654609711961266</v>
      </c>
      <c r="AV98" s="22">
        <v>0</v>
      </c>
      <c r="AW98" s="22">
        <v>0</v>
      </c>
      <c r="AX98" s="22">
        <v>0</v>
      </c>
      <c r="AY98" s="22">
        <v>0</v>
      </c>
      <c r="AZ98" s="22">
        <v>7.540150836552521</v>
      </c>
      <c r="BA98" s="22">
        <v>3.38322111195077</v>
      </c>
      <c r="BB98" s="22">
        <v>0</v>
      </c>
      <c r="BD98" s="22">
        <v>0</v>
      </c>
      <c r="BE98" s="22">
        <v>0</v>
      </c>
      <c r="BF98" s="22">
        <v>0</v>
      </c>
      <c r="BG98" s="22">
        <v>0</v>
      </c>
      <c r="BH98" s="22">
        <v>0</v>
      </c>
      <c r="BI98" s="22">
        <v>-3.2925118019198774</v>
      </c>
      <c r="BJ98" s="22">
        <v>-2.8187852001194305</v>
      </c>
      <c r="BK98" s="22">
        <v>29.640840717135873</v>
      </c>
      <c r="BL98" s="22">
        <v>0</v>
      </c>
      <c r="BM98" s="22">
        <v>0</v>
      </c>
      <c r="BN98" s="22">
        <v>0</v>
      </c>
      <c r="BP98" s="22">
        <v>0</v>
      </c>
      <c r="BQ98" s="22">
        <v>1.879358498699942</v>
      </c>
      <c r="BR98" s="22">
        <v>-0.3055501642748581</v>
      </c>
      <c r="BS98" s="22">
        <v>0.18056618153432843</v>
      </c>
      <c r="BT98" s="22">
        <v>0</v>
      </c>
      <c r="BU98" s="22">
        <v>-0.1839440059155921</v>
      </c>
      <c r="BV98" s="22">
        <v>-1.1220317627154424</v>
      </c>
      <c r="BW98" s="22">
        <v>5.6453048630718925</v>
      </c>
      <c r="BX98" s="22">
        <v>1.6618080694451165</v>
      </c>
      <c r="BY98" s="22">
        <v>1.0253825602587208</v>
      </c>
      <c r="BZ98" s="22">
        <v>-0.053487589454351885</v>
      </c>
    </row>
    <row r="99" spans="1:78" ht="12">
      <c r="A99" s="36" t="s">
        <v>11</v>
      </c>
      <c r="B99" s="36">
        <v>1301</v>
      </c>
      <c r="C99" s="36" t="s">
        <v>306</v>
      </c>
      <c r="D99" s="36" t="s">
        <v>307</v>
      </c>
      <c r="E99" s="36">
        <v>399</v>
      </c>
      <c r="F99" s="36" t="s">
        <v>308</v>
      </c>
      <c r="G99" s="36">
        <v>0</v>
      </c>
      <c r="H99" s="36">
        <f t="shared" si="16"/>
        <v>3990</v>
      </c>
      <c r="I99" s="37" t="s">
        <v>63</v>
      </c>
      <c r="J99" s="37"/>
      <c r="K99" s="38">
        <f t="shared" si="18"/>
        <v>2090.558934411084</v>
      </c>
      <c r="L99" s="38">
        <f t="shared" si="19"/>
        <v>2698.1942791026213</v>
      </c>
      <c r="M99" s="38">
        <f t="shared" si="20"/>
        <v>607.6353446915372</v>
      </c>
      <c r="N99" s="37"/>
      <c r="O99" s="38">
        <f t="shared" si="21"/>
        <v>62.07452120871833</v>
      </c>
      <c r="P99" s="38">
        <f t="shared" si="22"/>
        <v>165.5350097068806</v>
      </c>
      <c r="Q99" s="38">
        <f t="shared" si="23"/>
        <v>221.5051522879648</v>
      </c>
      <c r="R99" s="38">
        <f t="shared" si="24"/>
        <v>158.52066148797348</v>
      </c>
      <c r="T99" s="22">
        <v>7.9622384982409455</v>
      </c>
      <c r="U99" s="22">
        <v>36.36227696295187</v>
      </c>
      <c r="V99" s="22">
        <v>128.58187170263747</v>
      </c>
      <c r="W99" s="22">
        <v>365.58576322245216</v>
      </c>
      <c r="X99" s="22">
        <v>8.514001106783581</v>
      </c>
      <c r="Y99" s="22">
        <v>90.0577411165421</v>
      </c>
      <c r="Z99" s="22">
        <v>207.01643301320726</v>
      </c>
      <c r="AA99" s="22">
        <v>393.1156609491723</v>
      </c>
      <c r="AB99" s="22">
        <v>370.30084980066613</v>
      </c>
      <c r="AC99" s="22">
        <v>370.1122504148494</v>
      </c>
      <c r="AD99" s="22">
        <v>112.94984762358078</v>
      </c>
      <c r="AF99" s="22">
        <v>-0.8705910424570947</v>
      </c>
      <c r="AG99" s="22">
        <v>25.57129248087889</v>
      </c>
      <c r="AH99" s="22">
        <v>-55.05666613374762</v>
      </c>
      <c r="AI99" s="22">
        <v>-0.05402998485504534</v>
      </c>
      <c r="AJ99" s="22">
        <v>-1.623134201220123</v>
      </c>
      <c r="AK99" s="22">
        <v>0</v>
      </c>
      <c r="AL99" s="22">
        <v>0</v>
      </c>
      <c r="AM99" s="22">
        <v>0</v>
      </c>
      <c r="AN99" s="22">
        <v>54.74213668856898</v>
      </c>
      <c r="AO99" s="22">
        <v>42.2749048198802</v>
      </c>
      <c r="AP99" s="22">
        <v>-2.9093914183298697</v>
      </c>
      <c r="AR99" s="22">
        <v>0</v>
      </c>
      <c r="AS99" s="22">
        <v>7.59768505622791</v>
      </c>
      <c r="AT99" s="22">
        <v>0</v>
      </c>
      <c r="AU99" s="22">
        <v>15.226431616530641</v>
      </c>
      <c r="AV99" s="22">
        <v>0</v>
      </c>
      <c r="AW99" s="22">
        <v>0</v>
      </c>
      <c r="AX99" s="22">
        <v>0</v>
      </c>
      <c r="AY99" s="22">
        <v>0</v>
      </c>
      <c r="AZ99" s="22">
        <v>98.51002644323886</v>
      </c>
      <c r="BA99" s="22">
        <v>44.200866590883194</v>
      </c>
      <c r="BB99" s="22">
        <v>0</v>
      </c>
      <c r="BD99" s="22">
        <v>0</v>
      </c>
      <c r="BE99" s="22">
        <v>0</v>
      </c>
      <c r="BF99" s="22">
        <v>0</v>
      </c>
      <c r="BG99" s="22">
        <v>0</v>
      </c>
      <c r="BH99" s="22">
        <v>0</v>
      </c>
      <c r="BI99" s="22">
        <v>-52.28508741448766</v>
      </c>
      <c r="BJ99" s="22">
        <v>-58.348853642472214</v>
      </c>
      <c r="BK99" s="22">
        <v>332.1390933449247</v>
      </c>
      <c r="BL99" s="22">
        <v>0</v>
      </c>
      <c r="BM99" s="22">
        <v>0</v>
      </c>
      <c r="BN99" s="22">
        <v>0</v>
      </c>
      <c r="BP99" s="22">
        <v>0</v>
      </c>
      <c r="BQ99" s="22">
        <v>24.318030467797833</v>
      </c>
      <c r="BR99" s="22">
        <v>-13.744510195143858</v>
      </c>
      <c r="BS99" s="22">
        <v>1.2572352087591268</v>
      </c>
      <c r="BT99" s="22">
        <v>-1.4391824262857105</v>
      </c>
      <c r="BU99" s="22">
        <v>-7.879289286564402</v>
      </c>
      <c r="BV99" s="22">
        <v>-11.071312675941545</v>
      </c>
      <c r="BW99" s="22">
        <v>92.18577835012064</v>
      </c>
      <c r="BX99" s="22">
        <v>55.61064297666171</v>
      </c>
      <c r="BY99" s="22">
        <v>23.067207278373854</v>
      </c>
      <c r="BZ99" s="22">
        <v>-3.7839382098041447</v>
      </c>
    </row>
    <row r="100" spans="1:78" ht="12">
      <c r="A100" s="36" t="s">
        <v>11</v>
      </c>
      <c r="B100" s="36">
        <v>1303</v>
      </c>
      <c r="C100" s="36" t="s">
        <v>309</v>
      </c>
      <c r="D100" s="36" t="s">
        <v>310</v>
      </c>
      <c r="E100" s="36">
        <v>309</v>
      </c>
      <c r="F100" s="36" t="s">
        <v>60</v>
      </c>
      <c r="G100" s="36">
        <v>1</v>
      </c>
      <c r="H100" s="36">
        <f t="shared" si="16"/>
        <v>3091</v>
      </c>
      <c r="I100" s="37" t="str">
        <f aca="true" t="shared" si="25" ref="I100:I163">IF(G100&gt;0,F100,0)</f>
        <v>San Rafael</v>
      </c>
      <c r="J100" s="37"/>
      <c r="K100" s="38">
        <f aca="true" t="shared" si="26" ref="K100:K163">SUM(T100:AD100)</f>
        <v>8251.181157008054</v>
      </c>
      <c r="L100" s="38">
        <f aca="true" t="shared" si="27" ref="L100:L163">K100+M100</f>
        <v>10479.586286030828</v>
      </c>
      <c r="M100" s="38">
        <f aca="true" t="shared" si="28" ref="M100:M163">SUM(O100:R100)</f>
        <v>2228.405129022774</v>
      </c>
      <c r="N100" s="37"/>
      <c r="O100" s="38">
        <f aca="true" t="shared" si="29" ref="O100:O163">SUM(AF100:AP100)</f>
        <v>396.7055044463059</v>
      </c>
      <c r="P100" s="38">
        <f aca="true" t="shared" si="30" ref="P100:P163">SUM(AR100:BB100)</f>
        <v>508.7303720929973</v>
      </c>
      <c r="Q100" s="38">
        <f aca="true" t="shared" si="31" ref="Q100:Q163">SUM(BD100:BN100)</f>
        <v>1511.9692524834707</v>
      </c>
      <c r="R100" s="38">
        <f aca="true" t="shared" si="32" ref="R100:R163">SUM(BP100:BZ100)</f>
        <v>-189</v>
      </c>
      <c r="T100" s="22">
        <v>17.25151674618871</v>
      </c>
      <c r="U100" s="22">
        <v>391.06599752608633</v>
      </c>
      <c r="V100" s="22">
        <v>375.95295600473133</v>
      </c>
      <c r="W100" s="22">
        <v>1591.1084818080615</v>
      </c>
      <c r="X100" s="22">
        <v>39.02250507275808</v>
      </c>
      <c r="Y100" s="22">
        <v>142.91278816982754</v>
      </c>
      <c r="Z100" s="22">
        <v>920.5730753075231</v>
      </c>
      <c r="AA100" s="22">
        <v>1740.5338321735094</v>
      </c>
      <c r="AB100" s="22">
        <v>615.339436829255</v>
      </c>
      <c r="AC100" s="22">
        <v>1882.6475963642442</v>
      </c>
      <c r="AD100" s="22">
        <v>534.7729710058684</v>
      </c>
      <c r="AF100" s="22">
        <v>-1.8862805919903716</v>
      </c>
      <c r="AG100" s="22">
        <v>275.01201347360325</v>
      </c>
      <c r="AH100" s="22">
        <v>-160.9769410466859</v>
      </c>
      <c r="AI100" s="22">
        <v>-0.23515020502183526</v>
      </c>
      <c r="AJ100" s="22">
        <v>-7.439365088925563</v>
      </c>
      <c r="AK100" s="22">
        <v>0</v>
      </c>
      <c r="AL100" s="22">
        <v>0</v>
      </c>
      <c r="AM100" s="22">
        <v>0</v>
      </c>
      <c r="AN100" s="22">
        <v>90.96656294174548</v>
      </c>
      <c r="AO100" s="22">
        <v>215.0394856059632</v>
      </c>
      <c r="AP100" s="22">
        <v>-13.774820642382352</v>
      </c>
      <c r="AR100" s="22">
        <v>0</v>
      </c>
      <c r="AS100" s="22">
        <v>23.34958117043908</v>
      </c>
      <c r="AT100" s="22">
        <v>0</v>
      </c>
      <c r="AU100" s="22">
        <v>46.79462209017067</v>
      </c>
      <c r="AV100" s="22">
        <v>0</v>
      </c>
      <c r="AW100" s="22">
        <v>0</v>
      </c>
      <c r="AX100" s="22">
        <v>0</v>
      </c>
      <c r="AY100" s="22">
        <v>0</v>
      </c>
      <c r="AZ100" s="22">
        <v>302.74588134619137</v>
      </c>
      <c r="BA100" s="22">
        <v>135.84028748619622</v>
      </c>
      <c r="BB100" s="22">
        <v>0</v>
      </c>
      <c r="BD100" s="22">
        <v>0</v>
      </c>
      <c r="BE100" s="22">
        <v>0</v>
      </c>
      <c r="BF100" s="22">
        <v>0</v>
      </c>
      <c r="BG100" s="22">
        <v>0</v>
      </c>
      <c r="BH100" s="22">
        <v>0</v>
      </c>
      <c r="BI100" s="22">
        <v>-109.19340291463908</v>
      </c>
      <c r="BJ100" s="22">
        <v>-341.47136836861165</v>
      </c>
      <c r="BK100" s="22">
        <v>1962.6340237667214</v>
      </c>
      <c r="BL100" s="22">
        <v>0</v>
      </c>
      <c r="BM100" s="22">
        <v>0</v>
      </c>
      <c r="BN100" s="22">
        <v>0</v>
      </c>
      <c r="BP100" s="22">
        <v>0</v>
      </c>
      <c r="BQ100" s="22">
        <v>-23.17933129333984</v>
      </c>
      <c r="BR100" s="22">
        <v>12.585661167237893</v>
      </c>
      <c r="BS100" s="22">
        <v>-3.640159475400132</v>
      </c>
      <c r="BT100" s="22">
        <v>0.5816319262859003</v>
      </c>
      <c r="BU100" s="22">
        <v>8.537068488478566</v>
      </c>
      <c r="BV100" s="22">
        <v>26.69725808340485</v>
      </c>
      <c r="BW100" s="22">
        <v>-153.444627893985</v>
      </c>
      <c r="BX100" s="22">
        <v>-30.78162244178768</v>
      </c>
      <c r="BY100" s="22">
        <v>-27.432835447497464</v>
      </c>
      <c r="BZ100" s="22">
        <v>1.0769568866029067</v>
      </c>
    </row>
    <row r="101" spans="1:78" ht="12">
      <c r="A101" s="36" t="s">
        <v>11</v>
      </c>
      <c r="B101" s="36">
        <v>1304</v>
      </c>
      <c r="C101" s="36" t="s">
        <v>311</v>
      </c>
      <c r="D101" s="36" t="s">
        <v>312</v>
      </c>
      <c r="E101" s="36">
        <v>309</v>
      </c>
      <c r="F101" s="36" t="s">
        <v>60</v>
      </c>
      <c r="G101" s="36">
        <v>1</v>
      </c>
      <c r="H101" s="36">
        <f t="shared" si="16"/>
        <v>3091</v>
      </c>
      <c r="I101" s="37" t="str">
        <f t="shared" si="25"/>
        <v>San Rafael</v>
      </c>
      <c r="J101" s="37"/>
      <c r="K101" s="38">
        <f t="shared" si="26"/>
        <v>5664.17873695024</v>
      </c>
      <c r="L101" s="38">
        <f t="shared" si="27"/>
        <v>6863.605000916153</v>
      </c>
      <c r="M101" s="38">
        <f t="shared" si="28"/>
        <v>1199.4262639659128</v>
      </c>
      <c r="N101" s="37"/>
      <c r="O101" s="38">
        <f t="shared" si="29"/>
        <v>251.91245768910704</v>
      </c>
      <c r="P101" s="38">
        <f t="shared" si="30"/>
        <v>379.5220307060314</v>
      </c>
      <c r="Q101" s="38">
        <f t="shared" si="31"/>
        <v>378.99177557077434</v>
      </c>
      <c r="R101" s="38">
        <f t="shared" si="32"/>
        <v>189</v>
      </c>
      <c r="T101" s="22">
        <v>177.8233264607144</v>
      </c>
      <c r="U101" s="22">
        <v>225.7205494492673</v>
      </c>
      <c r="V101" s="22">
        <v>113.67999915431852</v>
      </c>
      <c r="W101" s="22">
        <v>737.4747292590845</v>
      </c>
      <c r="X101" s="22">
        <v>12.41625161405939</v>
      </c>
      <c r="Y101" s="22">
        <v>439.853803589358</v>
      </c>
      <c r="Z101" s="22">
        <v>165.0130987786435</v>
      </c>
      <c r="AA101" s="22">
        <v>688.4271840293476</v>
      </c>
      <c r="AB101" s="22">
        <v>764.374099835449</v>
      </c>
      <c r="AC101" s="22">
        <v>793.2042786108566</v>
      </c>
      <c r="AD101" s="22">
        <v>1546.191416169141</v>
      </c>
      <c r="AF101" s="22">
        <v>-19.443199948208445</v>
      </c>
      <c r="AG101" s="22">
        <v>158.73500426809727</v>
      </c>
      <c r="AH101" s="22">
        <v>-48.675926681160966</v>
      </c>
      <c r="AI101" s="22">
        <v>-0.10899152117310869</v>
      </c>
      <c r="AJ101" s="22">
        <v>-2.3670707101126798</v>
      </c>
      <c r="AK101" s="22">
        <v>0</v>
      </c>
      <c r="AL101" s="22">
        <v>0</v>
      </c>
      <c r="AM101" s="22">
        <v>0</v>
      </c>
      <c r="AN101" s="22">
        <v>112.99858338677448</v>
      </c>
      <c r="AO101" s="22">
        <v>90.60125770873516</v>
      </c>
      <c r="AP101" s="22">
        <v>-39.82719881384462</v>
      </c>
      <c r="AR101" s="22">
        <v>0</v>
      </c>
      <c r="AS101" s="22">
        <v>17.419208578960983</v>
      </c>
      <c r="AT101" s="22">
        <v>0</v>
      </c>
      <c r="AU101" s="22">
        <v>34.90963185216783</v>
      </c>
      <c r="AV101" s="22">
        <v>0</v>
      </c>
      <c r="AW101" s="22">
        <v>0</v>
      </c>
      <c r="AX101" s="22">
        <v>0</v>
      </c>
      <c r="AY101" s="22">
        <v>0</v>
      </c>
      <c r="AZ101" s="22">
        <v>225.85388641861934</v>
      </c>
      <c r="BA101" s="22">
        <v>101.33930385628324</v>
      </c>
      <c r="BB101" s="22">
        <v>0</v>
      </c>
      <c r="BD101" s="22">
        <v>0</v>
      </c>
      <c r="BE101" s="22">
        <v>0</v>
      </c>
      <c r="BF101" s="22">
        <v>0</v>
      </c>
      <c r="BG101" s="22">
        <v>0</v>
      </c>
      <c r="BH101" s="22">
        <v>0</v>
      </c>
      <c r="BI101" s="22">
        <v>-336.07302897061135</v>
      </c>
      <c r="BJ101" s="22">
        <v>-61.20888189116886</v>
      </c>
      <c r="BK101" s="22">
        <v>776.2736864325545</v>
      </c>
      <c r="BL101" s="22">
        <v>0</v>
      </c>
      <c r="BM101" s="22">
        <v>0</v>
      </c>
      <c r="BN101" s="22">
        <v>0</v>
      </c>
      <c r="BP101" s="22">
        <v>0</v>
      </c>
      <c r="BQ101" s="22">
        <v>61.64420553290014</v>
      </c>
      <c r="BR101" s="22">
        <v>-25.344877295121815</v>
      </c>
      <c r="BS101" s="22">
        <v>2.0841462762845846</v>
      </c>
      <c r="BT101" s="22">
        <v>-4.11723948123454</v>
      </c>
      <c r="BU101" s="22">
        <v>-17.303294208610208</v>
      </c>
      <c r="BV101" s="22">
        <v>-34.26959639887901</v>
      </c>
      <c r="BW101" s="22">
        <v>135.90968993666723</v>
      </c>
      <c r="BX101" s="22">
        <v>44.41800223828711</v>
      </c>
      <c r="BY101" s="22">
        <v>28.57586898570029</v>
      </c>
      <c r="BZ101" s="22">
        <v>-2.59690558599377</v>
      </c>
    </row>
    <row r="102" spans="1:78" ht="12">
      <c r="A102" s="36" t="s">
        <v>13</v>
      </c>
      <c r="B102" s="36">
        <v>1401</v>
      </c>
      <c r="C102" s="36" t="s">
        <v>313</v>
      </c>
      <c r="D102" s="36" t="s">
        <v>314</v>
      </c>
      <c r="E102" s="36">
        <v>401</v>
      </c>
      <c r="F102" s="36" t="s">
        <v>64</v>
      </c>
      <c r="G102" s="36">
        <v>1</v>
      </c>
      <c r="H102" s="36">
        <f t="shared" si="16"/>
        <v>4011</v>
      </c>
      <c r="I102" s="37" t="str">
        <f t="shared" si="25"/>
        <v>American Canyon</v>
      </c>
      <c r="J102" s="37"/>
      <c r="K102" s="38">
        <f t="shared" si="26"/>
        <v>1284.736884391294</v>
      </c>
      <c r="L102" s="38">
        <f t="shared" si="27"/>
        <v>2095.5692712972673</v>
      </c>
      <c r="M102" s="38">
        <f t="shared" si="28"/>
        <v>810.8323869059731</v>
      </c>
      <c r="N102" s="37"/>
      <c r="O102" s="38">
        <f t="shared" si="29"/>
        <v>218.5007869840338</v>
      </c>
      <c r="P102" s="38">
        <f t="shared" si="30"/>
        <v>553.9209671349547</v>
      </c>
      <c r="Q102" s="38">
        <f t="shared" si="31"/>
        <v>38.410632786984564</v>
      </c>
      <c r="R102" s="38">
        <f t="shared" si="32"/>
        <v>0</v>
      </c>
      <c r="T102" s="22">
        <v>3.4776113671671145</v>
      </c>
      <c r="U102" s="22">
        <v>84.95211729980491</v>
      </c>
      <c r="V102" s="22">
        <v>97.50125096024551</v>
      </c>
      <c r="W102" s="22">
        <v>563.9484769381774</v>
      </c>
      <c r="X102" s="22">
        <v>18.216537157947776</v>
      </c>
      <c r="Y102" s="22">
        <v>1.4316318819252993</v>
      </c>
      <c r="Z102" s="22">
        <v>34.15965154556225</v>
      </c>
      <c r="AA102" s="22">
        <v>39.89431415231004</v>
      </c>
      <c r="AB102" s="22">
        <v>18.05127247819334</v>
      </c>
      <c r="AC102" s="22">
        <v>150.67446632304308</v>
      </c>
      <c r="AD102" s="22">
        <v>272.4295542869175</v>
      </c>
      <c r="AF102" s="22">
        <v>0.5261520441531672</v>
      </c>
      <c r="AG102" s="22">
        <v>99.24820750744972</v>
      </c>
      <c r="AH102" s="22">
        <v>-0.8535852396221126</v>
      </c>
      <c r="AI102" s="22">
        <v>53.272305915995915</v>
      </c>
      <c r="AJ102" s="22">
        <v>14.765991410851127</v>
      </c>
      <c r="AK102" s="22">
        <v>0</v>
      </c>
      <c r="AL102" s="22">
        <v>0</v>
      </c>
      <c r="AM102" s="22">
        <v>0</v>
      </c>
      <c r="AN102" s="22">
        <v>4.59520970749421</v>
      </c>
      <c r="AO102" s="22">
        <v>29.228230209204657</v>
      </c>
      <c r="AP102" s="22">
        <v>17.718275428507116</v>
      </c>
      <c r="AR102" s="22">
        <v>0</v>
      </c>
      <c r="AS102" s="22">
        <v>25.423727958120427</v>
      </c>
      <c r="AT102" s="22">
        <v>0</v>
      </c>
      <c r="AU102" s="22">
        <v>50.95139536934058</v>
      </c>
      <c r="AV102" s="22">
        <v>0</v>
      </c>
      <c r="AW102" s="22">
        <v>0</v>
      </c>
      <c r="AX102" s="22">
        <v>0</v>
      </c>
      <c r="AY102" s="22">
        <v>0</v>
      </c>
      <c r="AZ102" s="22">
        <v>329.6388432667649</v>
      </c>
      <c r="BA102" s="22">
        <v>147.90700054072875</v>
      </c>
      <c r="BB102" s="22">
        <v>0</v>
      </c>
      <c r="BD102" s="22">
        <v>0</v>
      </c>
      <c r="BE102" s="22">
        <v>0</v>
      </c>
      <c r="BF102" s="22">
        <v>0</v>
      </c>
      <c r="BG102" s="22">
        <v>0</v>
      </c>
      <c r="BH102" s="22">
        <v>0</v>
      </c>
      <c r="BI102" s="22">
        <v>0.007462400938867308</v>
      </c>
      <c r="BJ102" s="22">
        <v>2.440267895157607</v>
      </c>
      <c r="BK102" s="22">
        <v>35.96290249088809</v>
      </c>
      <c r="BL102" s="22">
        <v>0</v>
      </c>
      <c r="BM102" s="22">
        <v>0</v>
      </c>
      <c r="BN102" s="22">
        <v>0</v>
      </c>
      <c r="BP102" s="22">
        <v>0</v>
      </c>
      <c r="BQ102" s="22">
        <v>0</v>
      </c>
      <c r="BR102" s="22">
        <v>0</v>
      </c>
      <c r="BS102" s="22">
        <v>0</v>
      </c>
      <c r="BT102" s="22">
        <v>0</v>
      </c>
      <c r="BU102" s="22">
        <v>0</v>
      </c>
      <c r="BV102" s="22">
        <v>0</v>
      </c>
      <c r="BW102" s="22">
        <v>0</v>
      </c>
      <c r="BX102" s="22">
        <v>0</v>
      </c>
      <c r="BY102" s="22">
        <v>0</v>
      </c>
      <c r="BZ102" s="22">
        <v>0</v>
      </c>
    </row>
    <row r="103" spans="1:78" ht="12">
      <c r="A103" s="36" t="s">
        <v>13</v>
      </c>
      <c r="B103" s="36">
        <v>1402</v>
      </c>
      <c r="C103" s="36" t="s">
        <v>315</v>
      </c>
      <c r="D103" s="36" t="s">
        <v>316</v>
      </c>
      <c r="E103" s="36">
        <v>403</v>
      </c>
      <c r="F103" s="36" t="s">
        <v>13</v>
      </c>
      <c r="G103" s="36">
        <v>1</v>
      </c>
      <c r="H103" s="36">
        <f t="shared" si="16"/>
        <v>4031</v>
      </c>
      <c r="I103" s="37" t="str">
        <f t="shared" si="25"/>
        <v>Napa</v>
      </c>
      <c r="J103" s="37"/>
      <c r="K103" s="38">
        <f t="shared" si="26"/>
        <v>9870.84250775052</v>
      </c>
      <c r="L103" s="38">
        <f t="shared" si="27"/>
        <v>11619.31074096182</v>
      </c>
      <c r="M103" s="38">
        <f t="shared" si="28"/>
        <v>1748.4682332113011</v>
      </c>
      <c r="N103" s="37"/>
      <c r="O103" s="38">
        <f t="shared" si="29"/>
        <v>1046.9731247424165</v>
      </c>
      <c r="P103" s="38">
        <f t="shared" si="30"/>
        <v>177.1230034058519</v>
      </c>
      <c r="Q103" s="38">
        <f t="shared" si="31"/>
        <v>877.3721050630327</v>
      </c>
      <c r="R103" s="38">
        <f t="shared" si="32"/>
        <v>-353</v>
      </c>
      <c r="T103" s="22">
        <v>52.16417050750672</v>
      </c>
      <c r="U103" s="22">
        <v>34.51179765304575</v>
      </c>
      <c r="V103" s="22">
        <v>300.172390596711</v>
      </c>
      <c r="W103" s="22">
        <v>486.76734790153716</v>
      </c>
      <c r="X103" s="22">
        <v>288.6620503490186</v>
      </c>
      <c r="Y103" s="22">
        <v>44.38058833968428</v>
      </c>
      <c r="Z103" s="22">
        <v>263.08030145537504</v>
      </c>
      <c r="AA103" s="22">
        <v>492.0298745451572</v>
      </c>
      <c r="AB103" s="22">
        <v>129.13602619015236</v>
      </c>
      <c r="AC103" s="22">
        <v>1415.7887353890815</v>
      </c>
      <c r="AD103" s="22">
        <v>6364.149224823251</v>
      </c>
      <c r="AF103" s="22">
        <v>7.892280662297508</v>
      </c>
      <c r="AG103" s="22">
        <v>40.31958429990145</v>
      </c>
      <c r="AH103" s="22">
        <v>-2.627891636589426</v>
      </c>
      <c r="AI103" s="22">
        <v>45.9815393209607</v>
      </c>
      <c r="AJ103" s="22">
        <v>233.98417158733324</v>
      </c>
      <c r="AK103" s="22">
        <v>0</v>
      </c>
      <c r="AL103" s="22">
        <v>0</v>
      </c>
      <c r="AM103" s="22">
        <v>0</v>
      </c>
      <c r="AN103" s="22">
        <v>32.873423292073966</v>
      </c>
      <c r="AO103" s="22">
        <v>274.638431416978</v>
      </c>
      <c r="AP103" s="22">
        <v>413.9115857994612</v>
      </c>
      <c r="AR103" s="22">
        <v>0</v>
      </c>
      <c r="AS103" s="22">
        <v>8.129547933538497</v>
      </c>
      <c r="AT103" s="22">
        <v>0</v>
      </c>
      <c r="AU103" s="22">
        <v>16.29233177833092</v>
      </c>
      <c r="AV103" s="22">
        <v>0</v>
      </c>
      <c r="AW103" s="22">
        <v>0</v>
      </c>
      <c r="AX103" s="22">
        <v>0</v>
      </c>
      <c r="AY103" s="22">
        <v>0</v>
      </c>
      <c r="AZ103" s="22">
        <v>105.40605144563024</v>
      </c>
      <c r="BA103" s="22">
        <v>47.295072248352255</v>
      </c>
      <c r="BB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0.19218636507837009</v>
      </c>
      <c r="BJ103" s="22">
        <v>37.61394738963804</v>
      </c>
      <c r="BK103" s="22">
        <v>839.5659713083163</v>
      </c>
      <c r="BL103" s="22">
        <v>0</v>
      </c>
      <c r="BM103" s="22">
        <v>0</v>
      </c>
      <c r="BN103" s="22">
        <v>0</v>
      </c>
      <c r="BP103" s="22">
        <v>0</v>
      </c>
      <c r="BQ103" s="22">
        <v>-9.464106303335942</v>
      </c>
      <c r="BR103" s="22">
        <v>0.44142744251646904</v>
      </c>
      <c r="BS103" s="22">
        <v>-10.460627551080186</v>
      </c>
      <c r="BT103" s="22">
        <v>-39.30414519952613</v>
      </c>
      <c r="BU103" s="22">
        <v>-0.03228304182785293</v>
      </c>
      <c r="BV103" s="22">
        <v>-6.318307942372385</v>
      </c>
      <c r="BW103" s="22">
        <v>-141.02844058648978</v>
      </c>
      <c r="BX103" s="22">
        <v>-23.227881255106038</v>
      </c>
      <c r="BY103" s="22">
        <v>-54.077680070472375</v>
      </c>
      <c r="BZ103" s="22">
        <v>-69.52795549230578</v>
      </c>
    </row>
    <row r="104" spans="1:78" ht="12">
      <c r="A104" s="36" t="s">
        <v>13</v>
      </c>
      <c r="B104" s="36">
        <v>1403</v>
      </c>
      <c r="C104" s="36" t="s">
        <v>317</v>
      </c>
      <c r="D104" s="36" t="s">
        <v>318</v>
      </c>
      <c r="E104" s="36">
        <v>403</v>
      </c>
      <c r="F104" s="36" t="s">
        <v>13</v>
      </c>
      <c r="G104" s="36">
        <v>1</v>
      </c>
      <c r="H104" s="36">
        <f t="shared" si="16"/>
        <v>4031</v>
      </c>
      <c r="I104" s="37" t="str">
        <f t="shared" si="25"/>
        <v>Napa</v>
      </c>
      <c r="J104" s="37"/>
      <c r="K104" s="38">
        <f t="shared" si="26"/>
        <v>1084.32540789077</v>
      </c>
      <c r="L104" s="38">
        <f t="shared" si="27"/>
        <v>1954.979788274645</v>
      </c>
      <c r="M104" s="38">
        <f t="shared" si="28"/>
        <v>870.6543803838749</v>
      </c>
      <c r="N104" s="37"/>
      <c r="O104" s="38">
        <f t="shared" si="29"/>
        <v>312.6116395969104</v>
      </c>
      <c r="P104" s="38">
        <f t="shared" si="30"/>
        <v>163.0630174438752</v>
      </c>
      <c r="Q104" s="38">
        <f t="shared" si="31"/>
        <v>41.97972334308937</v>
      </c>
      <c r="R104" s="38">
        <f t="shared" si="32"/>
        <v>353</v>
      </c>
      <c r="T104" s="22">
        <v>6.955222734334229</v>
      </c>
      <c r="U104" s="22">
        <v>122.11866861846957</v>
      </c>
      <c r="V104" s="22">
        <v>87.64157389684989</v>
      </c>
      <c r="W104" s="22">
        <v>289.42923388740047</v>
      </c>
      <c r="X104" s="22">
        <v>60.254699830134946</v>
      </c>
      <c r="Y104" s="22">
        <v>1.7895398524066242</v>
      </c>
      <c r="Z104" s="22">
        <v>24.982431727351493</v>
      </c>
      <c r="AA104" s="22">
        <v>22.504484906431305</v>
      </c>
      <c r="AB104" s="22">
        <v>42.35106235268437</v>
      </c>
      <c r="AC104" s="22">
        <v>426.2984900847072</v>
      </c>
      <c r="AD104" s="22">
        <v>0</v>
      </c>
      <c r="AF104" s="22">
        <v>1.0523040883063344</v>
      </c>
      <c r="AG104" s="22">
        <v>142.669298291959</v>
      </c>
      <c r="AH104" s="22">
        <v>-0.767267631121</v>
      </c>
      <c r="AI104" s="22">
        <v>27.34037473138204</v>
      </c>
      <c r="AJ104" s="22">
        <v>48.84135620512295</v>
      </c>
      <c r="AK104" s="22">
        <v>0</v>
      </c>
      <c r="AL104" s="22">
        <v>0</v>
      </c>
      <c r="AM104" s="22">
        <v>0</v>
      </c>
      <c r="AN104" s="22">
        <v>10.781068929121032</v>
      </c>
      <c r="AO104" s="22">
        <v>82.69450498214003</v>
      </c>
      <c r="AP104" s="22">
        <v>0</v>
      </c>
      <c r="AR104" s="22">
        <v>0</v>
      </c>
      <c r="AS104" s="22">
        <v>7.484226164909365</v>
      </c>
      <c r="AT104" s="22">
        <v>0</v>
      </c>
      <c r="AU104" s="22">
        <v>14.999049981576835</v>
      </c>
      <c r="AV104" s="22">
        <v>0</v>
      </c>
      <c r="AW104" s="22">
        <v>0</v>
      </c>
      <c r="AX104" s="22">
        <v>0</v>
      </c>
      <c r="AY104" s="22">
        <v>0</v>
      </c>
      <c r="AZ104" s="22">
        <v>97.03894172449961</v>
      </c>
      <c r="BA104" s="22">
        <v>43.540799572889384</v>
      </c>
      <c r="BB104" s="22">
        <v>0</v>
      </c>
      <c r="BD104" s="22">
        <v>0</v>
      </c>
      <c r="BE104" s="22">
        <v>0</v>
      </c>
      <c r="BF104" s="22">
        <v>0</v>
      </c>
      <c r="BG104" s="22">
        <v>0</v>
      </c>
      <c r="BH104" s="22">
        <v>0</v>
      </c>
      <c r="BI104" s="22">
        <v>0.0077494502047729865</v>
      </c>
      <c r="BJ104" s="22">
        <v>3.57186709707803</v>
      </c>
      <c r="BK104" s="22">
        <v>38.400106795806565</v>
      </c>
      <c r="BL104" s="22">
        <v>0</v>
      </c>
      <c r="BM104" s="22">
        <v>0</v>
      </c>
      <c r="BN104" s="22">
        <v>0</v>
      </c>
      <c r="BP104" s="22">
        <v>0</v>
      </c>
      <c r="BQ104" s="22">
        <v>63.28075393742746</v>
      </c>
      <c r="BR104" s="22">
        <v>-1.2713902345129746</v>
      </c>
      <c r="BS104" s="22">
        <v>15.031971768742979</v>
      </c>
      <c r="BT104" s="22">
        <v>22.94089964395146</v>
      </c>
      <c r="BU104" s="22">
        <v>0.023397719771816185</v>
      </c>
      <c r="BV104" s="22">
        <v>4.461015783086818</v>
      </c>
      <c r="BW104" s="22">
        <v>109.4144323225925</v>
      </c>
      <c r="BX104" s="22">
        <v>85.54142766967091</v>
      </c>
      <c r="BY104" s="22">
        <v>46.77409422690945</v>
      </c>
      <c r="BZ104" s="22">
        <v>6.803397162359587</v>
      </c>
    </row>
    <row r="105" spans="1:78" ht="12">
      <c r="A105" s="36" t="s">
        <v>15</v>
      </c>
      <c r="B105" s="36">
        <v>1501</v>
      </c>
      <c r="C105" s="36" t="s">
        <v>319</v>
      </c>
      <c r="D105" s="36" t="s">
        <v>320</v>
      </c>
      <c r="E105" s="36">
        <v>500</v>
      </c>
      <c r="F105" s="36" t="s">
        <v>15</v>
      </c>
      <c r="G105" s="36">
        <v>1</v>
      </c>
      <c r="H105" s="36">
        <f t="shared" si="16"/>
        <v>5001</v>
      </c>
      <c r="I105" s="37" t="str">
        <f t="shared" si="25"/>
        <v>San Francisco</v>
      </c>
      <c r="J105" s="37"/>
      <c r="K105" s="38">
        <f t="shared" si="26"/>
        <v>19591.721106467805</v>
      </c>
      <c r="L105" s="38">
        <f t="shared" si="27"/>
        <v>29255.2065410673</v>
      </c>
      <c r="M105" s="38">
        <f t="shared" si="28"/>
        <v>9663.485434599494</v>
      </c>
      <c r="N105" s="37"/>
      <c r="O105" s="38">
        <f t="shared" si="29"/>
        <v>2298.476235921707</v>
      </c>
      <c r="P105" s="38">
        <f t="shared" si="30"/>
        <v>4080.56085611032</v>
      </c>
      <c r="Q105" s="38">
        <f t="shared" si="31"/>
        <v>2784.4483425674653</v>
      </c>
      <c r="R105" s="38">
        <f t="shared" si="32"/>
        <v>499.99999999999994</v>
      </c>
      <c r="T105" s="22">
        <v>15.41671287320023</v>
      </c>
      <c r="U105" s="22">
        <v>3198.1709300467887</v>
      </c>
      <c r="V105" s="22">
        <v>3995.106199695414</v>
      </c>
      <c r="W105" s="22">
        <v>1485.254755180992</v>
      </c>
      <c r="X105" s="22">
        <v>763.1521559991963</v>
      </c>
      <c r="Y105" s="22">
        <v>199.51803805882466</v>
      </c>
      <c r="Z105" s="22">
        <v>420.23459520314645</v>
      </c>
      <c r="AA105" s="22">
        <v>4316.679703241769</v>
      </c>
      <c r="AB105" s="22">
        <v>556.4715901261077</v>
      </c>
      <c r="AC105" s="22">
        <v>3105.901628879389</v>
      </c>
      <c r="AD105" s="22">
        <v>1535.8147971629776</v>
      </c>
      <c r="AF105" s="22">
        <v>-2.765809866442745</v>
      </c>
      <c r="AG105" s="22">
        <v>1955.0495488390645</v>
      </c>
      <c r="AH105" s="22">
        <v>-501.7501768512331</v>
      </c>
      <c r="AI105" s="22">
        <v>77.9728017716417</v>
      </c>
      <c r="AJ105" s="22">
        <v>-182.36005421624822</v>
      </c>
      <c r="AK105" s="22">
        <v>0</v>
      </c>
      <c r="AL105" s="22">
        <v>0</v>
      </c>
      <c r="AM105" s="22">
        <v>0</v>
      </c>
      <c r="AN105" s="22">
        <v>116.43054588199037</v>
      </c>
      <c r="AO105" s="22">
        <v>743.4002503911123</v>
      </c>
      <c r="AP105" s="22">
        <v>92.499129971822</v>
      </c>
      <c r="AR105" s="22">
        <v>0</v>
      </c>
      <c r="AS105" s="22">
        <v>187.28857594774578</v>
      </c>
      <c r="AT105" s="22">
        <v>0</v>
      </c>
      <c r="AU105" s="22">
        <v>375.34284102605113</v>
      </c>
      <c r="AV105" s="22">
        <v>0</v>
      </c>
      <c r="AW105" s="22">
        <v>0</v>
      </c>
      <c r="AX105" s="22">
        <v>0</v>
      </c>
      <c r="AY105" s="22">
        <v>0</v>
      </c>
      <c r="AZ105" s="22">
        <v>2428.3452699852924</v>
      </c>
      <c r="BA105" s="22">
        <v>1089.5841691512303</v>
      </c>
      <c r="BB105" s="22">
        <v>0</v>
      </c>
      <c r="BD105" s="22"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69.62556129517911</v>
      </c>
      <c r="BJ105" s="22">
        <v>145.5695119687297</v>
      </c>
      <c r="BK105" s="22">
        <v>2569.2532693035564</v>
      </c>
      <c r="BL105" s="22">
        <v>0</v>
      </c>
      <c r="BM105" s="22">
        <v>0</v>
      </c>
      <c r="BN105" s="22">
        <v>0</v>
      </c>
      <c r="BP105" s="22">
        <v>0</v>
      </c>
      <c r="BQ105" s="22">
        <v>24.500500628856553</v>
      </c>
      <c r="BR105" s="22">
        <v>-6.109164641780334</v>
      </c>
      <c r="BS105" s="22">
        <v>13.29964719481073</v>
      </c>
      <c r="BT105" s="22">
        <v>-6.870248454871042</v>
      </c>
      <c r="BU105" s="22">
        <v>18.38636034726836</v>
      </c>
      <c r="BV105" s="22">
        <v>51.689810543559275</v>
      </c>
      <c r="BW105" s="22">
        <v>205.25840955554622</v>
      </c>
      <c r="BX105" s="22">
        <v>91.75453314258175</v>
      </c>
      <c r="BY105" s="22">
        <v>92.43893574634849</v>
      </c>
      <c r="BZ105" s="22">
        <v>15.65121593767993</v>
      </c>
    </row>
    <row r="106" spans="1:78" ht="12">
      <c r="A106" s="36" t="s">
        <v>15</v>
      </c>
      <c r="B106" s="36">
        <v>1502</v>
      </c>
      <c r="C106" s="36" t="s">
        <v>321</v>
      </c>
      <c r="D106" s="36" t="s">
        <v>322</v>
      </c>
      <c r="E106" s="36">
        <v>500</v>
      </c>
      <c r="F106" s="36" t="s">
        <v>15</v>
      </c>
      <c r="G106" s="36">
        <v>1</v>
      </c>
      <c r="H106" s="36">
        <f t="shared" si="16"/>
        <v>5001</v>
      </c>
      <c r="I106" s="37" t="str">
        <f t="shared" si="25"/>
        <v>San Francisco</v>
      </c>
      <c r="J106" s="37"/>
      <c r="K106" s="38">
        <f t="shared" si="26"/>
        <v>2690.608187180783</v>
      </c>
      <c r="L106" s="38">
        <f t="shared" si="27"/>
        <v>3464.406822813552</v>
      </c>
      <c r="M106" s="38">
        <f t="shared" si="28"/>
        <v>773.7986356327692</v>
      </c>
      <c r="N106" s="37"/>
      <c r="O106" s="38">
        <f t="shared" si="29"/>
        <v>262.7704463943005</v>
      </c>
      <c r="P106" s="38">
        <f t="shared" si="30"/>
        <v>659.567163190982</v>
      </c>
      <c r="Q106" s="38">
        <f t="shared" si="31"/>
        <v>151.46102604748683</v>
      </c>
      <c r="R106" s="38">
        <f t="shared" si="32"/>
        <v>-300</v>
      </c>
      <c r="T106" s="22">
        <v>5.460085809258417</v>
      </c>
      <c r="U106" s="22">
        <v>47.98519163271041</v>
      </c>
      <c r="V106" s="22">
        <v>21.47356800450568</v>
      </c>
      <c r="W106" s="22">
        <v>205.0807964878863</v>
      </c>
      <c r="X106" s="22">
        <v>10.023889964963173</v>
      </c>
      <c r="Y106" s="22">
        <v>28.281197627755706</v>
      </c>
      <c r="Z106" s="22">
        <v>25.178106987920327</v>
      </c>
      <c r="AA106" s="22">
        <v>223.23898566209962</v>
      </c>
      <c r="AB106" s="22">
        <v>190.2148196811762</v>
      </c>
      <c r="AC106" s="22">
        <v>404.6523888549408</v>
      </c>
      <c r="AD106" s="22">
        <v>1529.0191564675663</v>
      </c>
      <c r="AF106" s="22">
        <v>-0.9795576610318059</v>
      </c>
      <c r="AG106" s="22">
        <v>29.33346256483986</v>
      </c>
      <c r="AH106" s="22">
        <v>-2.69689114765188</v>
      </c>
      <c r="AI106" s="22">
        <v>10.76631751956366</v>
      </c>
      <c r="AJ106" s="22">
        <v>-2.395272165712542</v>
      </c>
      <c r="AK106" s="22">
        <v>0</v>
      </c>
      <c r="AL106" s="22">
        <v>0</v>
      </c>
      <c r="AM106" s="22">
        <v>0</v>
      </c>
      <c r="AN106" s="22">
        <v>39.79864504009054</v>
      </c>
      <c r="AO106" s="22">
        <v>96.85390045809667</v>
      </c>
      <c r="AP106" s="22">
        <v>92.08984178610598</v>
      </c>
      <c r="AR106" s="22">
        <v>0</v>
      </c>
      <c r="AS106" s="22">
        <v>30.272651013391428</v>
      </c>
      <c r="AT106" s="22">
        <v>0</v>
      </c>
      <c r="AU106" s="22">
        <v>60.66906526069545</v>
      </c>
      <c r="AV106" s="22">
        <v>0</v>
      </c>
      <c r="AW106" s="22">
        <v>0</v>
      </c>
      <c r="AX106" s="22">
        <v>0</v>
      </c>
      <c r="AY106" s="22">
        <v>0</v>
      </c>
      <c r="AZ106" s="22">
        <v>392.5089852719837</v>
      </c>
      <c r="BA106" s="22">
        <v>176.11646164491142</v>
      </c>
      <c r="BB106" s="22">
        <v>0</v>
      </c>
      <c r="BD106" s="22">
        <v>0</v>
      </c>
      <c r="BE106" s="22">
        <v>0</v>
      </c>
      <c r="BF106" s="22">
        <v>0</v>
      </c>
      <c r="BG106" s="22">
        <v>0</v>
      </c>
      <c r="BH106" s="22">
        <v>0</v>
      </c>
      <c r="BI106" s="22">
        <v>9.869254319510818</v>
      </c>
      <c r="BJ106" s="22">
        <v>8.721711130794075</v>
      </c>
      <c r="BK106" s="22">
        <v>132.87006059718195</v>
      </c>
      <c r="BL106" s="22">
        <v>0</v>
      </c>
      <c r="BM106" s="22">
        <v>0</v>
      </c>
      <c r="BN106" s="22">
        <v>0</v>
      </c>
      <c r="BP106" s="22">
        <v>0</v>
      </c>
      <c r="BQ106" s="22">
        <v>-16.379203876335332</v>
      </c>
      <c r="BR106" s="22">
        <v>0.7534628164421125</v>
      </c>
      <c r="BS106" s="22">
        <v>-19.957759418691268</v>
      </c>
      <c r="BT106" s="22">
        <v>0.6691959049569067</v>
      </c>
      <c r="BU106" s="22">
        <v>-2.7572919145203754</v>
      </c>
      <c r="BV106" s="22">
        <v>-2.4366890145063005</v>
      </c>
      <c r="BW106" s="22">
        <v>-37.12150198036454</v>
      </c>
      <c r="BX106" s="22">
        <v>-120.77896617664919</v>
      </c>
      <c r="BY106" s="22">
        <v>-76.26300305610422</v>
      </c>
      <c r="BZ106" s="22">
        <v>-25.728243284227823</v>
      </c>
    </row>
    <row r="107" spans="1:78" ht="12">
      <c r="A107" s="36" t="s">
        <v>15</v>
      </c>
      <c r="B107" s="36">
        <v>1503</v>
      </c>
      <c r="C107" s="36" t="s">
        <v>323</v>
      </c>
      <c r="D107" s="36" t="s">
        <v>324</v>
      </c>
      <c r="E107" s="36">
        <v>500</v>
      </c>
      <c r="F107" s="36" t="s">
        <v>15</v>
      </c>
      <c r="G107" s="36">
        <v>1</v>
      </c>
      <c r="H107" s="36">
        <f t="shared" si="16"/>
        <v>5001</v>
      </c>
      <c r="I107" s="37" t="str">
        <f t="shared" si="25"/>
        <v>San Francisco</v>
      </c>
      <c r="J107" s="37"/>
      <c r="K107" s="38">
        <f t="shared" si="26"/>
        <v>315569.61695193424</v>
      </c>
      <c r="L107" s="38">
        <f t="shared" si="27"/>
        <v>368144.9918174332</v>
      </c>
      <c r="M107" s="38">
        <f t="shared" si="28"/>
        <v>52575.374865498976</v>
      </c>
      <c r="N107" s="37"/>
      <c r="O107" s="38">
        <f t="shared" si="29"/>
        <v>20413.25771829958</v>
      </c>
      <c r="P107" s="38">
        <f t="shared" si="30"/>
        <v>11473.834735336493</v>
      </c>
      <c r="Q107" s="38">
        <f t="shared" si="31"/>
        <v>70988.28241186289</v>
      </c>
      <c r="R107" s="38">
        <f t="shared" si="32"/>
        <v>-50300</v>
      </c>
      <c r="T107" s="22">
        <v>177.61337955999454</v>
      </c>
      <c r="U107" s="22">
        <v>3204.905693784713</v>
      </c>
      <c r="V107" s="22">
        <v>8660.494486388608</v>
      </c>
      <c r="W107" s="22">
        <v>22093.616203133282</v>
      </c>
      <c r="X107" s="22">
        <v>7422.356389389734</v>
      </c>
      <c r="Y107" s="22">
        <v>12160.527566268807</v>
      </c>
      <c r="Z107" s="22">
        <v>39892.91208614621</v>
      </c>
      <c r="AA107" s="22">
        <v>88922.0773278537</v>
      </c>
      <c r="AB107" s="22">
        <v>12469.886825922436</v>
      </c>
      <c r="AC107" s="22">
        <v>57596.820309804665</v>
      </c>
      <c r="AD107" s="22">
        <v>62968.4066836821</v>
      </c>
      <c r="AF107" s="22">
        <v>-31.86443450297583</v>
      </c>
      <c r="AG107" s="22">
        <v>1959.1665260411473</v>
      </c>
      <c r="AH107" s="22">
        <v>-1087.6818845255996</v>
      </c>
      <c r="AI107" s="22">
        <v>1159.8691407089386</v>
      </c>
      <c r="AJ107" s="22">
        <v>-1773.6191963046147</v>
      </c>
      <c r="AK107" s="22">
        <v>0</v>
      </c>
      <c r="AL107" s="22">
        <v>0</v>
      </c>
      <c r="AM107" s="22">
        <v>0</v>
      </c>
      <c r="AN107" s="22">
        <v>2609.0743103340915</v>
      </c>
      <c r="AO107" s="22">
        <v>13785.84892770389</v>
      </c>
      <c r="AP107" s="22">
        <v>3792.464328844703</v>
      </c>
      <c r="AR107" s="22">
        <v>0</v>
      </c>
      <c r="AS107" s="22">
        <v>526.6232373481494</v>
      </c>
      <c r="AT107" s="22">
        <v>0</v>
      </c>
      <c r="AU107" s="22">
        <v>1055.3994607324041</v>
      </c>
      <c r="AV107" s="22">
        <v>0</v>
      </c>
      <c r="AW107" s="22">
        <v>0</v>
      </c>
      <c r="AX107" s="22">
        <v>0</v>
      </c>
      <c r="AY107" s="22">
        <v>0</v>
      </c>
      <c r="AZ107" s="22">
        <v>6828.088905088995</v>
      </c>
      <c r="BA107" s="22">
        <v>3063.7231321669456</v>
      </c>
      <c r="BB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4243.644162124997</v>
      </c>
      <c r="BJ107" s="22">
        <v>13818.928307376682</v>
      </c>
      <c r="BK107" s="22">
        <v>52925.709942361216</v>
      </c>
      <c r="BL107" s="22">
        <v>0</v>
      </c>
      <c r="BM107" s="22">
        <v>0</v>
      </c>
      <c r="BN107" s="22">
        <v>0</v>
      </c>
      <c r="BP107" s="22">
        <v>0</v>
      </c>
      <c r="BQ107" s="22">
        <v>-1199.8249746779502</v>
      </c>
      <c r="BR107" s="22">
        <v>531.8123881751777</v>
      </c>
      <c r="BS107" s="22">
        <v>-1083.1358894019336</v>
      </c>
      <c r="BT107" s="22">
        <v>867.1953389308255</v>
      </c>
      <c r="BU107" s="22">
        <v>-2074.8920879652924</v>
      </c>
      <c r="BV107" s="22">
        <v>-6756.642148520211</v>
      </c>
      <c r="BW107" s="22">
        <v>-25877.555377866927</v>
      </c>
      <c r="BX107" s="22">
        <v>-4614.217059781296</v>
      </c>
      <c r="BY107" s="22">
        <v>-8238.448469515497</v>
      </c>
      <c r="BZ107" s="22">
        <v>-1854.2917193768935</v>
      </c>
    </row>
    <row r="108" spans="1:78" ht="12">
      <c r="A108" s="36" t="s">
        <v>15</v>
      </c>
      <c r="B108" s="36">
        <v>1504</v>
      </c>
      <c r="C108" s="36" t="s">
        <v>325</v>
      </c>
      <c r="D108" s="36" t="s">
        <v>326</v>
      </c>
      <c r="E108" s="36">
        <v>500</v>
      </c>
      <c r="F108" s="36" t="s">
        <v>15</v>
      </c>
      <c r="G108" s="36">
        <v>1</v>
      </c>
      <c r="H108" s="36">
        <f t="shared" si="16"/>
        <v>5001</v>
      </c>
      <c r="I108" s="37" t="str">
        <f t="shared" si="25"/>
        <v>San Francisco</v>
      </c>
      <c r="J108" s="37"/>
      <c r="K108" s="38">
        <f t="shared" si="26"/>
        <v>61070.23422110522</v>
      </c>
      <c r="L108" s="38">
        <f t="shared" si="27"/>
        <v>70888.41064109314</v>
      </c>
      <c r="M108" s="38">
        <f t="shared" si="28"/>
        <v>9818.17641998793</v>
      </c>
      <c r="N108" s="37"/>
      <c r="O108" s="38">
        <f t="shared" si="29"/>
        <v>6273.047472290787</v>
      </c>
      <c r="P108" s="38">
        <f t="shared" si="30"/>
        <v>4393.978314907243</v>
      </c>
      <c r="Q108" s="38">
        <f t="shared" si="31"/>
        <v>9151.150632789904</v>
      </c>
      <c r="R108" s="38">
        <f t="shared" si="32"/>
        <v>-10000.000000000002</v>
      </c>
      <c r="T108" s="22">
        <v>35.65114851927554</v>
      </c>
      <c r="U108" s="22">
        <v>4247.110382228489</v>
      </c>
      <c r="V108" s="22">
        <v>5372.993479984524</v>
      </c>
      <c r="W108" s="22">
        <v>5060.165379421363</v>
      </c>
      <c r="X108" s="22">
        <v>1673.3213648178519</v>
      </c>
      <c r="Y108" s="22">
        <v>4638.5038246180675</v>
      </c>
      <c r="Z108" s="22">
        <v>3032.1634558309684</v>
      </c>
      <c r="AA108" s="22">
        <v>10890.795588325132</v>
      </c>
      <c r="AB108" s="22">
        <v>6284.5484541721935</v>
      </c>
      <c r="AC108" s="22">
        <v>11068.604646106638</v>
      </c>
      <c r="AD108" s="22">
        <v>8766.376497080713</v>
      </c>
      <c r="AF108" s="22">
        <v>-6.395935316148849</v>
      </c>
      <c r="AG108" s="22">
        <v>2596.268748063456</v>
      </c>
      <c r="AH108" s="22">
        <v>-674.8006921588949</v>
      </c>
      <c r="AI108" s="22">
        <v>265.64821333513635</v>
      </c>
      <c r="AJ108" s="22">
        <v>-399.8507668629469</v>
      </c>
      <c r="AK108" s="22">
        <v>0</v>
      </c>
      <c r="AL108" s="22">
        <v>0</v>
      </c>
      <c r="AM108" s="22">
        <v>0</v>
      </c>
      <c r="AN108" s="22">
        <v>1314.9160175010304</v>
      </c>
      <c r="AO108" s="22">
        <v>2649.2801281554803</v>
      </c>
      <c r="AP108" s="22">
        <v>527.9817595736743</v>
      </c>
      <c r="AR108" s="22">
        <v>0</v>
      </c>
      <c r="AS108" s="22">
        <v>201.67373318595708</v>
      </c>
      <c r="AT108" s="22">
        <v>0</v>
      </c>
      <c r="AU108" s="22">
        <v>404.17196612924556</v>
      </c>
      <c r="AV108" s="22">
        <v>0</v>
      </c>
      <c r="AW108" s="22">
        <v>0</v>
      </c>
      <c r="AX108" s="22">
        <v>0</v>
      </c>
      <c r="AY108" s="22">
        <v>0</v>
      </c>
      <c r="AZ108" s="22">
        <v>2614.8602688881156</v>
      </c>
      <c r="BA108" s="22">
        <v>1173.272346703925</v>
      </c>
      <c r="BB108" s="22">
        <v>0</v>
      </c>
      <c r="BD108" s="22">
        <v>0</v>
      </c>
      <c r="BE108" s="22">
        <v>0</v>
      </c>
      <c r="BF108" s="22">
        <v>0</v>
      </c>
      <c r="BG108" s="22">
        <v>0</v>
      </c>
      <c r="BH108" s="22">
        <v>0</v>
      </c>
      <c r="BI108" s="22">
        <v>1618.6929036644246</v>
      </c>
      <c r="BJ108" s="22">
        <v>1050.3432118941978</v>
      </c>
      <c r="BK108" s="22">
        <v>6482.114517231283</v>
      </c>
      <c r="BL108" s="22">
        <v>0</v>
      </c>
      <c r="BM108" s="22">
        <v>0</v>
      </c>
      <c r="BN108" s="22">
        <v>0</v>
      </c>
      <c r="BP108" s="22">
        <v>0</v>
      </c>
      <c r="BQ108" s="22">
        <v>-1408.578916028725</v>
      </c>
      <c r="BR108" s="22">
        <v>340.495854844805</v>
      </c>
      <c r="BS108" s="22">
        <v>-337.98275142450757</v>
      </c>
      <c r="BT108" s="22">
        <v>201.7596162176007</v>
      </c>
      <c r="BU108" s="22">
        <v>-816.7718711151781</v>
      </c>
      <c r="BV108" s="22">
        <v>-529.9898384368289</v>
      </c>
      <c r="BW108" s="22">
        <v>-3270.7926197960596</v>
      </c>
      <c r="BX108" s="22">
        <v>-1982.9151800393238</v>
      </c>
      <c r="BY108" s="22">
        <v>-1928.8114071908806</v>
      </c>
      <c r="BZ108" s="22">
        <v>-266.4128870309026</v>
      </c>
    </row>
    <row r="109" spans="1:78" ht="12">
      <c r="A109" s="36" t="s">
        <v>15</v>
      </c>
      <c r="B109" s="36">
        <v>1505</v>
      </c>
      <c r="C109" s="36" t="s">
        <v>327</v>
      </c>
      <c r="D109" s="36" t="s">
        <v>328</v>
      </c>
      <c r="E109" s="36">
        <v>500</v>
      </c>
      <c r="F109" s="36" t="s">
        <v>15</v>
      </c>
      <c r="G109" s="36">
        <v>1</v>
      </c>
      <c r="H109" s="36">
        <f t="shared" si="16"/>
        <v>5001</v>
      </c>
      <c r="I109" s="37" t="str">
        <f t="shared" si="25"/>
        <v>San Francisco</v>
      </c>
      <c r="J109" s="37"/>
      <c r="K109" s="38">
        <f t="shared" si="26"/>
        <v>2770.562610148355</v>
      </c>
      <c r="L109" s="38">
        <f t="shared" si="27"/>
        <v>27202.117789241165</v>
      </c>
      <c r="M109" s="38">
        <f t="shared" si="28"/>
        <v>24431.55517909281</v>
      </c>
      <c r="N109" s="37"/>
      <c r="O109" s="38">
        <f t="shared" si="29"/>
        <v>221.69001693807573</v>
      </c>
      <c r="P109" s="38">
        <f t="shared" si="30"/>
        <v>1231.944847099995</v>
      </c>
      <c r="Q109" s="38">
        <f t="shared" si="31"/>
        <v>477.92031505474847</v>
      </c>
      <c r="R109" s="38">
        <f t="shared" si="32"/>
        <v>22499.999999999993</v>
      </c>
      <c r="T109" s="22">
        <v>1.605907590958358</v>
      </c>
      <c r="U109" s="22">
        <v>159.1087933084609</v>
      </c>
      <c r="V109" s="22">
        <v>158.4953828903991</v>
      </c>
      <c r="W109" s="22">
        <v>252.059657357358</v>
      </c>
      <c r="X109" s="22">
        <v>203.81909595425117</v>
      </c>
      <c r="Y109" s="22">
        <v>112.34996317875557</v>
      </c>
      <c r="Z109" s="22">
        <v>113.90096018344909</v>
      </c>
      <c r="AA109" s="22">
        <v>670.8059276480649</v>
      </c>
      <c r="AB109" s="22">
        <v>486.35318600834074</v>
      </c>
      <c r="AC109" s="22">
        <v>231.5078570852785</v>
      </c>
      <c r="AD109" s="22">
        <v>380.55587894303875</v>
      </c>
      <c r="AF109" s="22">
        <v>-0.28810519442111937</v>
      </c>
      <c r="AG109" s="22">
        <v>97.26358639920588</v>
      </c>
      <c r="AH109" s="22">
        <v>-19.905625137430548</v>
      </c>
      <c r="AI109" s="22">
        <v>13.232610519639913</v>
      </c>
      <c r="AJ109" s="22">
        <v>-48.70386736948835</v>
      </c>
      <c r="AK109" s="22">
        <v>0</v>
      </c>
      <c r="AL109" s="22">
        <v>0</v>
      </c>
      <c r="AM109" s="22">
        <v>0</v>
      </c>
      <c r="AN109" s="22">
        <v>101.75967280838836</v>
      </c>
      <c r="AO109" s="22">
        <v>55.41160651208413</v>
      </c>
      <c r="AP109" s="22">
        <v>22.92013840009749</v>
      </c>
      <c r="AR109" s="22">
        <v>0</v>
      </c>
      <c r="AS109" s="22">
        <v>56.54350080676351</v>
      </c>
      <c r="AT109" s="22">
        <v>0</v>
      </c>
      <c r="AU109" s="22">
        <v>113.31816757627963</v>
      </c>
      <c r="AV109" s="22">
        <v>0</v>
      </c>
      <c r="AW109" s="22">
        <v>0</v>
      </c>
      <c r="AX109" s="22">
        <v>0</v>
      </c>
      <c r="AY109" s="22">
        <v>0</v>
      </c>
      <c r="AZ109" s="22">
        <v>733.1314365421998</v>
      </c>
      <c r="BA109" s="22">
        <v>328.9517421747521</v>
      </c>
      <c r="BB109" s="22">
        <v>0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39.20662674874162</v>
      </c>
      <c r="BJ109" s="22">
        <v>39.45535987740176</v>
      </c>
      <c r="BK109" s="22">
        <v>399.25832842860507</v>
      </c>
      <c r="BL109" s="22">
        <v>0</v>
      </c>
      <c r="BM109" s="22">
        <v>0</v>
      </c>
      <c r="BN109" s="22">
        <v>0</v>
      </c>
      <c r="BP109" s="22">
        <v>0</v>
      </c>
      <c r="BQ109" s="22">
        <v>518.4489389492331</v>
      </c>
      <c r="BR109" s="22">
        <v>0</v>
      </c>
      <c r="BS109" s="22">
        <v>598.4841237664829</v>
      </c>
      <c r="BT109" s="22">
        <v>0</v>
      </c>
      <c r="BU109" s="22">
        <v>827.3862156270762</v>
      </c>
      <c r="BV109" s="22">
        <v>2326.041474460167</v>
      </c>
      <c r="BW109" s="22">
        <v>9236.628429999579</v>
      </c>
      <c r="BX109" s="22">
        <v>4128.953991416179</v>
      </c>
      <c r="BY109" s="22">
        <v>4159.7521085856815</v>
      </c>
      <c r="BZ109" s="22">
        <v>704.3047171955968</v>
      </c>
    </row>
    <row r="110" spans="1:78" ht="12">
      <c r="A110" s="36" t="s">
        <v>15</v>
      </c>
      <c r="B110" s="36">
        <v>1506</v>
      </c>
      <c r="C110" s="36" t="s">
        <v>329</v>
      </c>
      <c r="D110" s="36" t="s">
        <v>330</v>
      </c>
      <c r="E110" s="36">
        <v>500</v>
      </c>
      <c r="F110" s="36" t="s">
        <v>15</v>
      </c>
      <c r="G110" s="36">
        <v>1</v>
      </c>
      <c r="H110" s="36">
        <f t="shared" si="16"/>
        <v>5001</v>
      </c>
      <c r="I110" s="37" t="str">
        <f t="shared" si="25"/>
        <v>San Francisco</v>
      </c>
      <c r="J110" s="37"/>
      <c r="K110" s="38">
        <f t="shared" si="26"/>
        <v>5427.029810121078</v>
      </c>
      <c r="L110" s="38">
        <f t="shared" si="27"/>
        <v>24396.35600688777</v>
      </c>
      <c r="M110" s="38">
        <f t="shared" si="28"/>
        <v>18969.32619676669</v>
      </c>
      <c r="N110" s="37"/>
      <c r="O110" s="38">
        <f t="shared" si="29"/>
        <v>361.39625597991125</v>
      </c>
      <c r="P110" s="38">
        <f t="shared" si="30"/>
        <v>649.0928991399214</v>
      </c>
      <c r="Q110" s="38">
        <f t="shared" si="31"/>
        <v>458.83704164686014</v>
      </c>
      <c r="R110" s="38">
        <f t="shared" si="32"/>
        <v>17500</v>
      </c>
      <c r="T110" s="22">
        <v>0</v>
      </c>
      <c r="U110" s="22">
        <v>97.6540741999019</v>
      </c>
      <c r="V110" s="22">
        <v>323.63734635362124</v>
      </c>
      <c r="W110" s="22">
        <v>358.66553394577465</v>
      </c>
      <c r="X110" s="22">
        <v>582.722136629859</v>
      </c>
      <c r="Y110" s="22">
        <v>203.0047610540273</v>
      </c>
      <c r="Z110" s="22">
        <v>156.4639505677906</v>
      </c>
      <c r="AA110" s="22">
        <v>560.8198908096647</v>
      </c>
      <c r="AB110" s="22">
        <v>22.37821408013838</v>
      </c>
      <c r="AC110" s="22">
        <v>1507.7192373200917</v>
      </c>
      <c r="AD110" s="22">
        <v>1613.9646651602088</v>
      </c>
      <c r="AF110" s="22">
        <v>0</v>
      </c>
      <c r="AG110" s="22">
        <v>59.69616943020042</v>
      </c>
      <c r="AH110" s="22">
        <v>-40.64600229675332</v>
      </c>
      <c r="AI110" s="22">
        <v>18.82919848135142</v>
      </c>
      <c r="AJ110" s="22">
        <v>-139.24515523342242</v>
      </c>
      <c r="AK110" s="22">
        <v>0</v>
      </c>
      <c r="AL110" s="22">
        <v>0</v>
      </c>
      <c r="AM110" s="22">
        <v>0</v>
      </c>
      <c r="AN110" s="22">
        <v>4.6821935341283</v>
      </c>
      <c r="AO110" s="22">
        <v>360.87390795685053</v>
      </c>
      <c r="AP110" s="22">
        <v>97.2059441075563</v>
      </c>
      <c r="AR110" s="22">
        <v>0</v>
      </c>
      <c r="AS110" s="22">
        <v>29.791905824825918</v>
      </c>
      <c r="AT110" s="22">
        <v>0</v>
      </c>
      <c r="AU110" s="22">
        <v>59.70560946008042</v>
      </c>
      <c r="AV110" s="22">
        <v>0</v>
      </c>
      <c r="AW110" s="22">
        <v>0</v>
      </c>
      <c r="AX110" s="22">
        <v>0</v>
      </c>
      <c r="AY110" s="22">
        <v>0</v>
      </c>
      <c r="AZ110" s="22">
        <v>386.27574173957004</v>
      </c>
      <c r="BA110" s="22">
        <v>173.31964211544505</v>
      </c>
      <c r="BB110" s="22">
        <v>0</v>
      </c>
      <c r="BD110" s="22">
        <v>0</v>
      </c>
      <c r="BE110" s="22">
        <v>0</v>
      </c>
      <c r="BF110" s="22">
        <v>0</v>
      </c>
      <c r="BG110" s="22">
        <v>0</v>
      </c>
      <c r="BH110" s="22">
        <v>0</v>
      </c>
      <c r="BI110" s="22">
        <v>70.84231867703657</v>
      </c>
      <c r="BJ110" s="22">
        <v>54.199204884220315</v>
      </c>
      <c r="BK110" s="22">
        <v>333.79551808560325</v>
      </c>
      <c r="BL110" s="22">
        <v>0</v>
      </c>
      <c r="BM110" s="22">
        <v>0</v>
      </c>
      <c r="BN110" s="22">
        <v>0</v>
      </c>
      <c r="BP110" s="22">
        <v>0</v>
      </c>
      <c r="BQ110" s="22">
        <v>857.5175220099794</v>
      </c>
      <c r="BR110" s="22">
        <v>-213.82076246231168</v>
      </c>
      <c r="BS110" s="22">
        <v>465.4876518183756</v>
      </c>
      <c r="BT110" s="22">
        <v>-240.4586959204865</v>
      </c>
      <c r="BU110" s="22">
        <v>643.5226121543926</v>
      </c>
      <c r="BV110" s="22">
        <v>1809.1433690245747</v>
      </c>
      <c r="BW110" s="22">
        <v>7184.044334444118</v>
      </c>
      <c r="BX110" s="22">
        <v>3211.4086599903617</v>
      </c>
      <c r="BY110" s="22">
        <v>3235.3627511221976</v>
      </c>
      <c r="BZ110" s="22">
        <v>547.7925578187976</v>
      </c>
    </row>
    <row r="111" spans="1:78" ht="12">
      <c r="A111" s="36" t="s">
        <v>15</v>
      </c>
      <c r="B111" s="36">
        <v>1507</v>
      </c>
      <c r="C111" s="36" t="s">
        <v>331</v>
      </c>
      <c r="D111" s="36" t="s">
        <v>332</v>
      </c>
      <c r="E111" s="36">
        <v>500</v>
      </c>
      <c r="F111" s="36" t="s">
        <v>15</v>
      </c>
      <c r="G111" s="36">
        <v>1</v>
      </c>
      <c r="H111" s="36">
        <f t="shared" si="16"/>
        <v>5001</v>
      </c>
      <c r="I111" s="37" t="str">
        <f t="shared" si="25"/>
        <v>San Francisco</v>
      </c>
      <c r="J111" s="37"/>
      <c r="K111" s="38">
        <f t="shared" si="26"/>
        <v>7947.537060418213</v>
      </c>
      <c r="L111" s="38">
        <f t="shared" si="27"/>
        <v>37662.11267890551</v>
      </c>
      <c r="M111" s="38">
        <f t="shared" si="28"/>
        <v>29714.5756184873</v>
      </c>
      <c r="N111" s="37"/>
      <c r="O111" s="38">
        <f t="shared" si="29"/>
        <v>182.67730361928204</v>
      </c>
      <c r="P111" s="38">
        <f t="shared" si="30"/>
        <v>1733.9110203242976</v>
      </c>
      <c r="Q111" s="38">
        <f t="shared" si="31"/>
        <v>2797.9872945437223</v>
      </c>
      <c r="R111" s="38">
        <f t="shared" si="32"/>
        <v>24999.999999999996</v>
      </c>
      <c r="T111" s="22">
        <v>0</v>
      </c>
      <c r="U111" s="22">
        <v>142.27188396365023</v>
      </c>
      <c r="V111" s="22">
        <v>398.7948343693912</v>
      </c>
      <c r="W111" s="22">
        <v>342.4036205678806</v>
      </c>
      <c r="X111" s="22">
        <v>86.87371302968084</v>
      </c>
      <c r="Y111" s="22">
        <v>1042.5301755656249</v>
      </c>
      <c r="Z111" s="22">
        <v>1222.9366251275585</v>
      </c>
      <c r="AA111" s="22">
        <v>3377.9869927991836</v>
      </c>
      <c r="AB111" s="22">
        <v>68.62652317909104</v>
      </c>
      <c r="AC111" s="22">
        <v>323.9164555016713</v>
      </c>
      <c r="AD111" s="22">
        <v>941.1962363144797</v>
      </c>
      <c r="AF111" s="22">
        <v>0</v>
      </c>
      <c r="AG111" s="22">
        <v>86.9711433939989</v>
      </c>
      <c r="AH111" s="22">
        <v>-50.08512131353492</v>
      </c>
      <c r="AI111" s="22">
        <v>17.975481673632718</v>
      </c>
      <c r="AJ111" s="22">
        <v>-20.759025436175367</v>
      </c>
      <c r="AK111" s="22">
        <v>0</v>
      </c>
      <c r="AL111" s="22">
        <v>0</v>
      </c>
      <c r="AM111" s="22">
        <v>0</v>
      </c>
      <c r="AN111" s="22">
        <v>14.358726837993453</v>
      </c>
      <c r="AO111" s="22">
        <v>77.52968474169757</v>
      </c>
      <c r="AP111" s="22">
        <v>56.68641372166968</v>
      </c>
      <c r="AR111" s="22">
        <v>0</v>
      </c>
      <c r="AS111" s="22">
        <v>79.58262044551188</v>
      </c>
      <c r="AT111" s="22">
        <v>0</v>
      </c>
      <c r="AU111" s="22">
        <v>159.49059734775489</v>
      </c>
      <c r="AV111" s="22">
        <v>0</v>
      </c>
      <c r="AW111" s="22">
        <v>0</v>
      </c>
      <c r="AX111" s="22">
        <v>0</v>
      </c>
      <c r="AY111" s="22">
        <v>0</v>
      </c>
      <c r="AZ111" s="22">
        <v>1031.851937332324</v>
      </c>
      <c r="BA111" s="22">
        <v>462.9858651987068</v>
      </c>
      <c r="BB111" s="22">
        <v>0</v>
      </c>
      <c r="BD111" s="22">
        <v>0</v>
      </c>
      <c r="BE111" s="22">
        <v>0</v>
      </c>
      <c r="BF111" s="22">
        <v>0</v>
      </c>
      <c r="BG111" s="22">
        <v>0</v>
      </c>
      <c r="BH111" s="22">
        <v>0</v>
      </c>
      <c r="BI111" s="22">
        <v>363.810457175392</v>
      </c>
      <c r="BJ111" s="22">
        <v>423.62596920999783</v>
      </c>
      <c r="BK111" s="22">
        <v>2010.5508681583324</v>
      </c>
      <c r="BL111" s="22">
        <v>0</v>
      </c>
      <c r="BM111" s="22">
        <v>0</v>
      </c>
      <c r="BN111" s="22">
        <v>0</v>
      </c>
      <c r="BP111" s="22">
        <v>0</v>
      </c>
      <c r="BQ111" s="22">
        <v>576.0543766102589</v>
      </c>
      <c r="BR111" s="22">
        <v>0</v>
      </c>
      <c r="BS111" s="22">
        <v>664.9823597405365</v>
      </c>
      <c r="BT111" s="22">
        <v>0</v>
      </c>
      <c r="BU111" s="22">
        <v>919.3180173634181</v>
      </c>
      <c r="BV111" s="22">
        <v>2584.4905271779635</v>
      </c>
      <c r="BW111" s="22">
        <v>10262.92047777731</v>
      </c>
      <c r="BX111" s="22">
        <v>4587.7266571290875</v>
      </c>
      <c r="BY111" s="22">
        <v>4621.946787317424</v>
      </c>
      <c r="BZ111" s="22">
        <v>782.5607968839964</v>
      </c>
    </row>
    <row r="112" spans="1:78" ht="12">
      <c r="A112" s="36" t="s">
        <v>15</v>
      </c>
      <c r="B112" s="36">
        <v>1508</v>
      </c>
      <c r="C112" s="36" t="s">
        <v>333</v>
      </c>
      <c r="D112" s="36" t="s">
        <v>334</v>
      </c>
      <c r="E112" s="36">
        <v>500</v>
      </c>
      <c r="F112" s="36" t="s">
        <v>15</v>
      </c>
      <c r="G112" s="36">
        <v>1</v>
      </c>
      <c r="H112" s="36">
        <f t="shared" si="16"/>
        <v>5001</v>
      </c>
      <c r="I112" s="37" t="str">
        <f t="shared" si="25"/>
        <v>San Francisco</v>
      </c>
      <c r="J112" s="37"/>
      <c r="K112" s="38">
        <f t="shared" si="26"/>
        <v>259.8112028378558</v>
      </c>
      <c r="L112" s="38">
        <f t="shared" si="27"/>
        <v>3006.254112479706</v>
      </c>
      <c r="M112" s="38">
        <f t="shared" si="28"/>
        <v>2746.44290964185</v>
      </c>
      <c r="N112" s="37"/>
      <c r="O112" s="38">
        <f t="shared" si="29"/>
        <v>17.418869279804415</v>
      </c>
      <c r="P112" s="38">
        <f t="shared" si="30"/>
        <v>2586.678482739071</v>
      </c>
      <c r="Q112" s="38">
        <f t="shared" si="31"/>
        <v>42.34555762297454</v>
      </c>
      <c r="R112" s="38">
        <f t="shared" si="32"/>
        <v>99.99999999999997</v>
      </c>
      <c r="T112" s="22">
        <v>0</v>
      </c>
      <c r="U112" s="22">
        <v>1.6836909344810675</v>
      </c>
      <c r="V112" s="22">
        <v>14.315712003003787</v>
      </c>
      <c r="W112" s="22">
        <v>0</v>
      </c>
      <c r="X112" s="22">
        <v>0</v>
      </c>
      <c r="Y112" s="22">
        <v>41.84067594243311</v>
      </c>
      <c r="Z112" s="22">
        <v>8.992181067114402</v>
      </c>
      <c r="AA112" s="22">
        <v>41.380885147120885</v>
      </c>
      <c r="AB112" s="22">
        <v>35.05920205888346</v>
      </c>
      <c r="AC112" s="22">
        <v>21.399885949059364</v>
      </c>
      <c r="AD112" s="22">
        <v>95.13896973575969</v>
      </c>
      <c r="AF112" s="22">
        <v>0</v>
      </c>
      <c r="AG112" s="22">
        <v>1.029244300520697</v>
      </c>
      <c r="AH112" s="22">
        <v>-1.7979274317679201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7.3354365368010015</v>
      </c>
      <c r="AO112" s="22">
        <v>5.122081274226266</v>
      </c>
      <c r="AP112" s="22">
        <v>5.730034600024372</v>
      </c>
      <c r="AR112" s="22">
        <v>0</v>
      </c>
      <c r="AS112" s="22">
        <v>118.72273115139122</v>
      </c>
      <c r="AT112" s="22">
        <v>0</v>
      </c>
      <c r="AU112" s="22">
        <v>237.93083469847159</v>
      </c>
      <c r="AV112" s="22">
        <v>0</v>
      </c>
      <c r="AW112" s="22">
        <v>0</v>
      </c>
      <c r="AX112" s="22">
        <v>0</v>
      </c>
      <c r="AY112" s="22">
        <v>0</v>
      </c>
      <c r="AZ112" s="22">
        <v>1539.3345865988813</v>
      </c>
      <c r="BA112" s="22">
        <v>690.6903302903269</v>
      </c>
      <c r="BB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14.60108858228998</v>
      </c>
      <c r="BJ112" s="22">
        <v>3.114896832426455</v>
      </c>
      <c r="BK112" s="22">
        <v>24.629572208258104</v>
      </c>
      <c r="BL112" s="22">
        <v>0</v>
      </c>
      <c r="BM112" s="22">
        <v>0</v>
      </c>
      <c r="BN112" s="22">
        <v>0</v>
      </c>
      <c r="BP112" s="22">
        <v>0</v>
      </c>
      <c r="BQ112" s="22">
        <v>4.900100125771311</v>
      </c>
      <c r="BR112" s="22">
        <v>0</v>
      </c>
      <c r="BS112" s="22">
        <v>2.6599294389621457</v>
      </c>
      <c r="BT112" s="22">
        <v>0</v>
      </c>
      <c r="BU112" s="22">
        <v>3.677272069453672</v>
      </c>
      <c r="BV112" s="22">
        <v>10.337962108711853</v>
      </c>
      <c r="BW112" s="22">
        <v>38.455799291778966</v>
      </c>
      <c r="BX112" s="22">
        <v>18.35090662851635</v>
      </c>
      <c r="BY112" s="22">
        <v>18.487787149269696</v>
      </c>
      <c r="BZ112" s="22">
        <v>3.1302431875359855</v>
      </c>
    </row>
    <row r="113" spans="1:78" ht="12">
      <c r="A113" s="36" t="s">
        <v>15</v>
      </c>
      <c r="B113" s="36">
        <v>1509</v>
      </c>
      <c r="C113" s="36" t="s">
        <v>335</v>
      </c>
      <c r="D113" s="36" t="s">
        <v>336</v>
      </c>
      <c r="E113" s="36">
        <v>500</v>
      </c>
      <c r="F113" s="36" t="s">
        <v>15</v>
      </c>
      <c r="G113" s="36">
        <v>1</v>
      </c>
      <c r="H113" s="36">
        <f t="shared" si="16"/>
        <v>5001</v>
      </c>
      <c r="I113" s="37" t="str">
        <f t="shared" si="25"/>
        <v>San Francisco</v>
      </c>
      <c r="J113" s="37"/>
      <c r="K113" s="38">
        <f t="shared" si="26"/>
        <v>1724.801315455027</v>
      </c>
      <c r="L113" s="38">
        <f t="shared" si="27"/>
        <v>2584.6544830488847</v>
      </c>
      <c r="M113" s="38">
        <f t="shared" si="28"/>
        <v>859.8531675938577</v>
      </c>
      <c r="N113" s="37"/>
      <c r="O113" s="38">
        <f t="shared" si="29"/>
        <v>61.93608790990821</v>
      </c>
      <c r="P113" s="38">
        <f t="shared" si="30"/>
        <v>1882.109146062689</v>
      </c>
      <c r="Q113" s="38">
        <f t="shared" si="31"/>
        <v>415.80793362126104</v>
      </c>
      <c r="R113" s="38">
        <f t="shared" si="32"/>
        <v>-1500.0000000000002</v>
      </c>
      <c r="T113" s="22">
        <v>0.9635445545750148</v>
      </c>
      <c r="U113" s="22">
        <v>106.07252887230725</v>
      </c>
      <c r="V113" s="22">
        <v>126.28503088364054</v>
      </c>
      <c r="W113" s="22">
        <v>85.82676504999645</v>
      </c>
      <c r="X113" s="22">
        <v>269.9767697230081</v>
      </c>
      <c r="Y113" s="22">
        <v>88.71772954460353</v>
      </c>
      <c r="Z113" s="22">
        <v>72.53692727472284</v>
      </c>
      <c r="AA113" s="22">
        <v>604.3787172803181</v>
      </c>
      <c r="AB113" s="22">
        <v>47.740190037628544</v>
      </c>
      <c r="AC113" s="22">
        <v>244.1532442369954</v>
      </c>
      <c r="AD113" s="22">
        <v>78.14986799723118</v>
      </c>
      <c r="AF113" s="22">
        <v>-0.17286311665267162</v>
      </c>
      <c r="AG113" s="22">
        <v>64.84239093280391</v>
      </c>
      <c r="AH113" s="22">
        <v>-15.860288415952724</v>
      </c>
      <c r="AI113" s="22">
        <v>4.505727596293161</v>
      </c>
      <c r="AJ113" s="22">
        <v>-64.51266366319112</v>
      </c>
      <c r="AK113" s="22">
        <v>0</v>
      </c>
      <c r="AL113" s="22">
        <v>0</v>
      </c>
      <c r="AM113" s="22">
        <v>0</v>
      </c>
      <c r="AN113" s="22">
        <v>9.988679539473704</v>
      </c>
      <c r="AO113" s="22">
        <v>58.43829090139965</v>
      </c>
      <c r="AP113" s="22">
        <v>4.706814135734306</v>
      </c>
      <c r="AR113" s="22">
        <v>0</v>
      </c>
      <c r="AS113" s="22">
        <v>86.38458147645841</v>
      </c>
      <c r="AT113" s="22">
        <v>0</v>
      </c>
      <c r="AU113" s="22">
        <v>173.12232776689308</v>
      </c>
      <c r="AV113" s="22">
        <v>0</v>
      </c>
      <c r="AW113" s="22">
        <v>0</v>
      </c>
      <c r="AX113" s="22">
        <v>0</v>
      </c>
      <c r="AY113" s="22">
        <v>0</v>
      </c>
      <c r="AZ113" s="22">
        <v>1120.0447692364535</v>
      </c>
      <c r="BA113" s="22">
        <v>502.55746758288376</v>
      </c>
      <c r="BB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30.959715605040792</v>
      </c>
      <c r="BJ113" s="22">
        <v>25.12683444824007</v>
      </c>
      <c r="BK113" s="22">
        <v>359.7213835679802</v>
      </c>
      <c r="BL113" s="22">
        <v>0</v>
      </c>
      <c r="BM113" s="22">
        <v>0</v>
      </c>
      <c r="BN113" s="22">
        <v>0</v>
      </c>
      <c r="BP113" s="22">
        <v>0</v>
      </c>
      <c r="BQ113" s="22">
        <v>-96.014941543986</v>
      </c>
      <c r="BR113" s="22">
        <v>10.081319020448282</v>
      </c>
      <c r="BS113" s="22">
        <v>-112.90621243034698</v>
      </c>
      <c r="BT113" s="22">
        <v>41.00636294818877</v>
      </c>
      <c r="BU113" s="22">
        <v>-19.679009713520305</v>
      </c>
      <c r="BV113" s="22">
        <v>-15.97143932085811</v>
      </c>
      <c r="BW113" s="22">
        <v>-228.65069859500468</v>
      </c>
      <c r="BX113" s="22">
        <v>-718.2862885033604</v>
      </c>
      <c r="BY113" s="22">
        <v>-356.58728656597935</v>
      </c>
      <c r="BZ113" s="22">
        <v>-2.991805295581236</v>
      </c>
    </row>
    <row r="114" spans="1:78" ht="12">
      <c r="A114" s="36" t="s">
        <v>15</v>
      </c>
      <c r="B114" s="36">
        <v>1510</v>
      </c>
      <c r="C114" s="36" t="s">
        <v>337</v>
      </c>
      <c r="D114" s="36" t="s">
        <v>338</v>
      </c>
      <c r="E114" s="36">
        <v>500</v>
      </c>
      <c r="F114" s="36" t="s">
        <v>15</v>
      </c>
      <c r="G114" s="36">
        <v>1</v>
      </c>
      <c r="H114" s="36">
        <f t="shared" si="16"/>
        <v>5001</v>
      </c>
      <c r="I114" s="37" t="str">
        <f t="shared" si="25"/>
        <v>San Francisco</v>
      </c>
      <c r="J114" s="37"/>
      <c r="K114" s="38">
        <f t="shared" si="26"/>
        <v>9982.26535450507</v>
      </c>
      <c r="L114" s="38">
        <f t="shared" si="27"/>
        <v>13567.132793032084</v>
      </c>
      <c r="M114" s="38">
        <f t="shared" si="28"/>
        <v>3584.867438527014</v>
      </c>
      <c r="N114" s="37"/>
      <c r="O114" s="38">
        <f t="shared" si="29"/>
        <v>1610.2316275293226</v>
      </c>
      <c r="P114" s="38">
        <f t="shared" si="30"/>
        <v>2194.1138126043934</v>
      </c>
      <c r="Q114" s="38">
        <f t="shared" si="31"/>
        <v>280.5219983932983</v>
      </c>
      <c r="R114" s="38">
        <f t="shared" si="32"/>
        <v>-500.00000000000006</v>
      </c>
      <c r="T114" s="22">
        <v>0.6423630363833432</v>
      </c>
      <c r="U114" s="22">
        <v>55.561800837875225</v>
      </c>
      <c r="V114" s="22">
        <v>70.5560091576615</v>
      </c>
      <c r="W114" s="22">
        <v>1632.5154152141433</v>
      </c>
      <c r="X114" s="22">
        <v>21.384298591921432</v>
      </c>
      <c r="Y114" s="22">
        <v>175.11097709240516</v>
      </c>
      <c r="Z114" s="22">
        <v>191.83319609844062</v>
      </c>
      <c r="AA114" s="22">
        <v>256.99707617685607</v>
      </c>
      <c r="AB114" s="22">
        <v>6098.56283370853</v>
      </c>
      <c r="AC114" s="22">
        <v>779.1503929634798</v>
      </c>
      <c r="AD114" s="22">
        <v>699.9509916273748</v>
      </c>
      <c r="AF114" s="22">
        <v>-0.11524207776844775</v>
      </c>
      <c r="AG114" s="22">
        <v>33.965061917183</v>
      </c>
      <c r="AH114" s="22">
        <v>-8.861213770856176</v>
      </c>
      <c r="AI114" s="22">
        <v>85.70368175264993</v>
      </c>
      <c r="AJ114" s="22">
        <v>-5.109913953520089</v>
      </c>
      <c r="AK114" s="22">
        <v>0</v>
      </c>
      <c r="AL114" s="22">
        <v>0</v>
      </c>
      <c r="AM114" s="22">
        <v>0</v>
      </c>
      <c r="AN114" s="22">
        <v>1276.0022477758273</v>
      </c>
      <c r="AO114" s="22">
        <v>186.4903227570564</v>
      </c>
      <c r="AP114" s="22">
        <v>42.156683128750736</v>
      </c>
      <c r="AR114" s="22">
        <v>0</v>
      </c>
      <c r="AS114" s="22">
        <v>100.70489472412031</v>
      </c>
      <c r="AT114" s="22">
        <v>0</v>
      </c>
      <c r="AU114" s="22">
        <v>201.8214997882558</v>
      </c>
      <c r="AV114" s="22">
        <v>0</v>
      </c>
      <c r="AW114" s="22">
        <v>0</v>
      </c>
      <c r="AX114" s="22">
        <v>0</v>
      </c>
      <c r="AY114" s="22">
        <v>0</v>
      </c>
      <c r="AZ114" s="22">
        <v>1305.7190142548457</v>
      </c>
      <c r="BA114" s="22">
        <v>585.8684038371719</v>
      </c>
      <c r="BB114" s="22">
        <v>0</v>
      </c>
      <c r="BD114" s="22">
        <v>0</v>
      </c>
      <c r="BE114" s="22">
        <v>0</v>
      </c>
      <c r="BF114" s="22">
        <v>0</v>
      </c>
      <c r="BG114" s="22">
        <v>0</v>
      </c>
      <c r="BH114" s="22">
        <v>0</v>
      </c>
      <c r="BI114" s="22">
        <v>61.10825962217657</v>
      </c>
      <c r="BJ114" s="22">
        <v>66.45113242509773</v>
      </c>
      <c r="BK114" s="22">
        <v>152.96260634602405</v>
      </c>
      <c r="BL114" s="22">
        <v>0</v>
      </c>
      <c r="BM114" s="22">
        <v>0</v>
      </c>
      <c r="BN114" s="22">
        <v>0</v>
      </c>
      <c r="BP114" s="22">
        <v>0</v>
      </c>
      <c r="BQ114" s="22">
        <v>-16.469899768896138</v>
      </c>
      <c r="BR114" s="22">
        <v>1.08463908611579</v>
      </c>
      <c r="BS114" s="22">
        <v>-35.19394274941099</v>
      </c>
      <c r="BT114" s="22">
        <v>0.6254687612779305</v>
      </c>
      <c r="BU114" s="22">
        <v>-7.47983386753573</v>
      </c>
      <c r="BV114" s="22">
        <v>-8.133817489198588</v>
      </c>
      <c r="BW114" s="22">
        <v>-18.723080815712066</v>
      </c>
      <c r="BX114" s="22">
        <v>-316.0104092584251</v>
      </c>
      <c r="BY114" s="22">
        <v>-94.53901971329792</v>
      </c>
      <c r="BZ114" s="22">
        <v>-5.160104184917229</v>
      </c>
    </row>
    <row r="115" spans="1:78" ht="12">
      <c r="A115" s="36" t="s">
        <v>15</v>
      </c>
      <c r="B115" s="36">
        <v>1511</v>
      </c>
      <c r="C115" s="36" t="s">
        <v>339</v>
      </c>
      <c r="D115" s="36" t="s">
        <v>340</v>
      </c>
      <c r="E115" s="36">
        <v>500</v>
      </c>
      <c r="F115" s="36" t="s">
        <v>15</v>
      </c>
      <c r="G115" s="36">
        <v>1</v>
      </c>
      <c r="H115" s="36">
        <f t="shared" si="16"/>
        <v>5001</v>
      </c>
      <c r="I115" s="37" t="str">
        <f t="shared" si="25"/>
        <v>San Francisco</v>
      </c>
      <c r="J115" s="37"/>
      <c r="K115" s="38">
        <f t="shared" si="26"/>
        <v>31850.173230754237</v>
      </c>
      <c r="L115" s="38">
        <f t="shared" si="27"/>
        <v>34790.068519760076</v>
      </c>
      <c r="M115" s="38">
        <f t="shared" si="28"/>
        <v>2939.89528900584</v>
      </c>
      <c r="N115" s="37"/>
      <c r="O115" s="38">
        <f t="shared" si="29"/>
        <v>3285.170780682485</v>
      </c>
      <c r="P115" s="38">
        <f t="shared" si="30"/>
        <v>2314.9646377729428</v>
      </c>
      <c r="Q115" s="38">
        <f t="shared" si="31"/>
        <v>2339.7598705504124</v>
      </c>
      <c r="R115" s="38">
        <f t="shared" si="32"/>
        <v>-5000</v>
      </c>
      <c r="T115" s="22">
        <v>5.138904291066746</v>
      </c>
      <c r="U115" s="22">
        <v>450.3873249736857</v>
      </c>
      <c r="V115" s="22">
        <v>286.3142400600758</v>
      </c>
      <c r="W115" s="22">
        <v>1844.8237287588727</v>
      </c>
      <c r="X115" s="22">
        <v>53.46074647980358</v>
      </c>
      <c r="Y115" s="22">
        <v>362.23177783495333</v>
      </c>
      <c r="Z115" s="22">
        <v>3648.427598297216</v>
      </c>
      <c r="AA115" s="22">
        <v>1595.3420194876883</v>
      </c>
      <c r="AB115" s="22">
        <v>3472.3528847681387</v>
      </c>
      <c r="AC115" s="22">
        <v>5714.7422704874425</v>
      </c>
      <c r="AD115" s="22">
        <v>14416.951735315295</v>
      </c>
      <c r="AF115" s="22">
        <v>-0.921936622147582</v>
      </c>
      <c r="AG115" s="22">
        <v>275.32285038928654</v>
      </c>
      <c r="AH115" s="22">
        <v>-35.95854863535841</v>
      </c>
      <c r="AI115" s="22">
        <v>96.84942896453308</v>
      </c>
      <c r="AJ115" s="22">
        <v>-12.774784883800223</v>
      </c>
      <c r="AK115" s="22">
        <v>0</v>
      </c>
      <c r="AL115" s="22">
        <v>0</v>
      </c>
      <c r="AM115" s="22">
        <v>0</v>
      </c>
      <c r="AN115" s="22">
        <v>726.5203633789079</v>
      </c>
      <c r="AO115" s="22">
        <v>1367.8285220945138</v>
      </c>
      <c r="AP115" s="22">
        <v>868.3048859965502</v>
      </c>
      <c r="AR115" s="22">
        <v>0</v>
      </c>
      <c r="AS115" s="22">
        <v>106.25167609708647</v>
      </c>
      <c r="AT115" s="22">
        <v>0</v>
      </c>
      <c r="AU115" s="22">
        <v>212.9377393588977</v>
      </c>
      <c r="AV115" s="22">
        <v>0</v>
      </c>
      <c r="AW115" s="22">
        <v>0</v>
      </c>
      <c r="AX115" s="22">
        <v>0</v>
      </c>
      <c r="AY115" s="22">
        <v>0</v>
      </c>
      <c r="AZ115" s="22">
        <v>1377.63744410314</v>
      </c>
      <c r="BA115" s="22">
        <v>618.1377782138187</v>
      </c>
      <c r="BB115" s="22">
        <v>0</v>
      </c>
      <c r="BD115" s="22">
        <v>0</v>
      </c>
      <c r="BE115" s="22">
        <v>0</v>
      </c>
      <c r="BF115" s="22">
        <v>0</v>
      </c>
      <c r="BG115" s="22">
        <v>0</v>
      </c>
      <c r="BH115" s="22">
        <v>0</v>
      </c>
      <c r="BI115" s="22">
        <v>126.40757244852901</v>
      </c>
      <c r="BJ115" s="22">
        <v>1263.8174748098268</v>
      </c>
      <c r="BK115" s="22">
        <v>949.5348232920567</v>
      </c>
      <c r="BL115" s="22">
        <v>0</v>
      </c>
      <c r="BM115" s="22">
        <v>0</v>
      </c>
      <c r="BN115" s="22">
        <v>0</v>
      </c>
      <c r="BP115" s="22">
        <v>0</v>
      </c>
      <c r="BQ115" s="22">
        <v>-239.70882235141366</v>
      </c>
      <c r="BR115" s="22">
        <v>22.64422094152126</v>
      </c>
      <c r="BS115" s="22">
        <v>-195.0826535158371</v>
      </c>
      <c r="BT115" s="22">
        <v>8.04468095535789</v>
      </c>
      <c r="BU115" s="22">
        <v>-79.60279565875521</v>
      </c>
      <c r="BV115" s="22">
        <v>-795.8653287026347</v>
      </c>
      <c r="BW115" s="22">
        <v>-597.9517290403388</v>
      </c>
      <c r="BX115" s="22">
        <v>-1325.0538772190225</v>
      </c>
      <c r="BY115" s="22">
        <v>-1250.6249944242002</v>
      </c>
      <c r="BZ115" s="22">
        <v>-546.7987009846771</v>
      </c>
    </row>
    <row r="116" spans="1:78" ht="12">
      <c r="A116" s="36" t="s">
        <v>15</v>
      </c>
      <c r="B116" s="36">
        <v>1512</v>
      </c>
      <c r="C116" s="36" t="s">
        <v>341</v>
      </c>
      <c r="D116" s="36" t="s">
        <v>342</v>
      </c>
      <c r="E116" s="36">
        <v>500</v>
      </c>
      <c r="F116" s="36" t="s">
        <v>15</v>
      </c>
      <c r="G116" s="36">
        <v>1</v>
      </c>
      <c r="H116" s="36">
        <f t="shared" si="16"/>
        <v>5001</v>
      </c>
      <c r="I116" s="37" t="str">
        <f t="shared" si="25"/>
        <v>San Francisco</v>
      </c>
      <c r="J116" s="37"/>
      <c r="K116" s="38">
        <f t="shared" si="26"/>
        <v>12680.260371298828</v>
      </c>
      <c r="L116" s="38">
        <f t="shared" si="27"/>
        <v>18761.717808198042</v>
      </c>
      <c r="M116" s="38">
        <f t="shared" si="28"/>
        <v>6081.4574368992135</v>
      </c>
      <c r="N116" s="37"/>
      <c r="O116" s="38">
        <f t="shared" si="29"/>
        <v>1798.97770672881</v>
      </c>
      <c r="P116" s="38">
        <f t="shared" si="30"/>
        <v>546.3049008723603</v>
      </c>
      <c r="Q116" s="38">
        <f t="shared" si="31"/>
        <v>1736.1748292980433</v>
      </c>
      <c r="R116" s="38">
        <f t="shared" si="32"/>
        <v>1999.9999999999998</v>
      </c>
      <c r="T116" s="22">
        <v>31.475788782783816</v>
      </c>
      <c r="U116" s="22">
        <v>480.6937617943453</v>
      </c>
      <c r="V116" s="22">
        <v>399.81738522674897</v>
      </c>
      <c r="W116" s="22">
        <v>1953.2364846115006</v>
      </c>
      <c r="X116" s="22">
        <v>94.2245656706538</v>
      </c>
      <c r="Y116" s="22">
        <v>213.85234370576924</v>
      </c>
      <c r="Z116" s="22">
        <v>577.2980245087456</v>
      </c>
      <c r="AA116" s="22">
        <v>2455.6288422831017</v>
      </c>
      <c r="AB116" s="22">
        <v>2216.935074872375</v>
      </c>
      <c r="AC116" s="22">
        <v>4246.904638799689</v>
      </c>
      <c r="AD116" s="22">
        <v>10.193461043117109</v>
      </c>
      <c r="AF116" s="22">
        <v>-5.64686181065394</v>
      </c>
      <c r="AG116" s="22">
        <v>293.84924779865935</v>
      </c>
      <c r="AH116" s="22">
        <v>-50.21354470151838</v>
      </c>
      <c r="AI116" s="22">
        <v>102.54087434932447</v>
      </c>
      <c r="AJ116" s="22">
        <v>-22.51555835769789</v>
      </c>
      <c r="AK116" s="22">
        <v>0</v>
      </c>
      <c r="AL116" s="22">
        <v>0</v>
      </c>
      <c r="AM116" s="22">
        <v>0</v>
      </c>
      <c r="AN116" s="22">
        <v>463.8493061143101</v>
      </c>
      <c r="AO116" s="22">
        <v>1016.5003110578123</v>
      </c>
      <c r="AP116" s="22">
        <v>0.6139322785740399</v>
      </c>
      <c r="AR116" s="22">
        <v>0</v>
      </c>
      <c r="AS116" s="22">
        <v>25.074167626846595</v>
      </c>
      <c r="AT116" s="22">
        <v>0</v>
      </c>
      <c r="AU116" s="22">
        <v>50.250845604431625</v>
      </c>
      <c r="AV116" s="22">
        <v>0</v>
      </c>
      <c r="AW116" s="22">
        <v>0</v>
      </c>
      <c r="AX116" s="22">
        <v>0</v>
      </c>
      <c r="AY116" s="22">
        <v>0</v>
      </c>
      <c r="AZ116" s="22">
        <v>325.1065156929778</v>
      </c>
      <c r="BA116" s="22">
        <v>145.87337194810442</v>
      </c>
      <c r="BB116" s="22">
        <v>0</v>
      </c>
      <c r="BD116" s="22">
        <v>0</v>
      </c>
      <c r="BE116" s="22">
        <v>0</v>
      </c>
      <c r="BF116" s="22">
        <v>0</v>
      </c>
      <c r="BG116" s="22">
        <v>0</v>
      </c>
      <c r="BH116" s="22">
        <v>0</v>
      </c>
      <c r="BI116" s="22">
        <v>74.62778608725992</v>
      </c>
      <c r="BJ116" s="22">
        <v>199.97637664177876</v>
      </c>
      <c r="BK116" s="22">
        <v>1461.5706665690047</v>
      </c>
      <c r="BL116" s="22">
        <v>0</v>
      </c>
      <c r="BM116" s="22">
        <v>0</v>
      </c>
      <c r="BN116" s="22">
        <v>0</v>
      </c>
      <c r="BP116" s="22">
        <v>0</v>
      </c>
      <c r="BQ116" s="22">
        <v>98.00200251542621</v>
      </c>
      <c r="BR116" s="22">
        <v>-24.436658567121334</v>
      </c>
      <c r="BS116" s="22">
        <v>53.19858877924292</v>
      </c>
      <c r="BT116" s="22">
        <v>-27.48099381948417</v>
      </c>
      <c r="BU116" s="22">
        <v>73.54544138907345</v>
      </c>
      <c r="BV116" s="22">
        <v>206.7592421742371</v>
      </c>
      <c r="BW116" s="22">
        <v>821.0336382221849</v>
      </c>
      <c r="BX116" s="22">
        <v>367.018132570327</v>
      </c>
      <c r="BY116" s="22">
        <v>369.75574298539397</v>
      </c>
      <c r="BZ116" s="22">
        <v>62.60486375071972</v>
      </c>
    </row>
    <row r="117" spans="1:78" ht="12">
      <c r="A117" s="36" t="s">
        <v>17</v>
      </c>
      <c r="B117" s="36">
        <v>1601</v>
      </c>
      <c r="C117" s="36" t="s">
        <v>343</v>
      </c>
      <c r="D117" s="36" t="s">
        <v>344</v>
      </c>
      <c r="E117" s="36">
        <v>602</v>
      </c>
      <c r="F117" s="36" t="s">
        <v>70</v>
      </c>
      <c r="G117" s="36">
        <v>1</v>
      </c>
      <c r="H117" s="36">
        <f t="shared" si="16"/>
        <v>6021</v>
      </c>
      <c r="I117" s="37" t="str">
        <f t="shared" si="25"/>
        <v>Belmont</v>
      </c>
      <c r="J117" s="37"/>
      <c r="K117" s="38">
        <f t="shared" si="26"/>
        <v>1257.6290061093687</v>
      </c>
      <c r="L117" s="38">
        <f t="shared" si="27"/>
        <v>2514.493209571853</v>
      </c>
      <c r="M117" s="38">
        <f t="shared" si="28"/>
        <v>1256.8642034624847</v>
      </c>
      <c r="N117" s="37"/>
      <c r="O117" s="38">
        <f t="shared" si="29"/>
        <v>104.42376511873675</v>
      </c>
      <c r="P117" s="38">
        <f t="shared" si="30"/>
        <v>324.1196506569465</v>
      </c>
      <c r="Q117" s="38">
        <f t="shared" si="31"/>
        <v>328.61839025041064</v>
      </c>
      <c r="R117" s="38">
        <f t="shared" si="32"/>
        <v>499.70239743639075</v>
      </c>
      <c r="T117" s="22">
        <v>3.4856023615612513</v>
      </c>
      <c r="U117" s="22">
        <v>33.208939210918984</v>
      </c>
      <c r="V117" s="22">
        <v>122.18043363555472</v>
      </c>
      <c r="W117" s="22">
        <v>118.60309638858514</v>
      </c>
      <c r="X117" s="22">
        <v>30.095913451800193</v>
      </c>
      <c r="Y117" s="22">
        <v>32.61693219535914</v>
      </c>
      <c r="Z117" s="22">
        <v>71.10158682529871</v>
      </c>
      <c r="AA117" s="22">
        <v>413.6014113503639</v>
      </c>
      <c r="AB117" s="22">
        <v>46.67273302271461</v>
      </c>
      <c r="AC117" s="22">
        <v>386.0623576672119</v>
      </c>
      <c r="AD117" s="22">
        <v>0</v>
      </c>
      <c r="AF117" s="22">
        <v>-0.6454763307713186</v>
      </c>
      <c r="AG117" s="22">
        <v>9.15885378714407</v>
      </c>
      <c r="AH117" s="22">
        <v>-34.34736286901279</v>
      </c>
      <c r="AI117" s="22">
        <v>6.463295579067221</v>
      </c>
      <c r="AJ117" s="22">
        <v>12.545384992772401</v>
      </c>
      <c r="AK117" s="22">
        <v>0</v>
      </c>
      <c r="AL117" s="22">
        <v>0</v>
      </c>
      <c r="AM117" s="22">
        <v>0</v>
      </c>
      <c r="AN117" s="22">
        <v>11.815388991182534</v>
      </c>
      <c r="AO117" s="22">
        <v>99.43368096835464</v>
      </c>
      <c r="AP117" s="22">
        <v>0</v>
      </c>
      <c r="AR117" s="22">
        <v>0</v>
      </c>
      <c r="AS117" s="22">
        <v>14.876363801147829</v>
      </c>
      <c r="AT117" s="22">
        <v>0</v>
      </c>
      <c r="AU117" s="22">
        <v>29.813546421634467</v>
      </c>
      <c r="AV117" s="22">
        <v>0</v>
      </c>
      <c r="AW117" s="22">
        <v>0</v>
      </c>
      <c r="AX117" s="22">
        <v>0</v>
      </c>
      <c r="AY117" s="22">
        <v>0</v>
      </c>
      <c r="AZ117" s="22">
        <v>192.88388247010192</v>
      </c>
      <c r="BA117" s="22">
        <v>86.54585796406228</v>
      </c>
      <c r="BB117" s="22">
        <v>0</v>
      </c>
      <c r="BD117" s="22">
        <v>0</v>
      </c>
      <c r="BE117" s="22">
        <v>0</v>
      </c>
      <c r="BF117" s="22">
        <v>0</v>
      </c>
      <c r="BG117" s="22">
        <v>0</v>
      </c>
      <c r="BH117" s="22">
        <v>0</v>
      </c>
      <c r="BI117" s="22">
        <v>37.88033827847977</v>
      </c>
      <c r="BJ117" s="22">
        <v>-6.288748763786766</v>
      </c>
      <c r="BK117" s="22">
        <v>297.02680073571764</v>
      </c>
      <c r="BL117" s="22">
        <v>0</v>
      </c>
      <c r="BM117" s="22">
        <v>0</v>
      </c>
      <c r="BN117" s="22">
        <v>0</v>
      </c>
      <c r="BP117" s="22">
        <v>0</v>
      </c>
      <c r="BQ117" s="22">
        <v>23.626893458523753</v>
      </c>
      <c r="BR117" s="22">
        <v>-51.55820670225654</v>
      </c>
      <c r="BS117" s="22">
        <v>11.305188107315393</v>
      </c>
      <c r="BT117" s="22">
        <v>21.14637484385025</v>
      </c>
      <c r="BU117" s="22">
        <v>53.228903029718666</v>
      </c>
      <c r="BV117" s="22">
        <v>-10.712971194798243</v>
      </c>
      <c r="BW117" s="22">
        <v>191.86974061233454</v>
      </c>
      <c r="BX117" s="22">
        <v>145.414350275098</v>
      </c>
      <c r="BY117" s="22">
        <v>98.28207303236468</v>
      </c>
      <c r="BZ117" s="22">
        <v>17.100051974240287</v>
      </c>
    </row>
    <row r="118" spans="1:78" ht="12">
      <c r="A118" s="36" t="s">
        <v>17</v>
      </c>
      <c r="B118" s="36">
        <v>1602</v>
      </c>
      <c r="C118" s="36" t="s">
        <v>345</v>
      </c>
      <c r="D118" s="36" t="s">
        <v>346</v>
      </c>
      <c r="E118" s="36">
        <v>604</v>
      </c>
      <c r="F118" s="36" t="s">
        <v>72</v>
      </c>
      <c r="G118" s="36">
        <v>1</v>
      </c>
      <c r="H118" s="36">
        <f t="shared" si="16"/>
        <v>6041</v>
      </c>
      <c r="I118" s="37" t="str">
        <f t="shared" si="25"/>
        <v>Burlingame</v>
      </c>
      <c r="J118" s="37"/>
      <c r="K118" s="38">
        <f t="shared" si="26"/>
        <v>12481.854974554808</v>
      </c>
      <c r="L118" s="38">
        <f t="shared" si="27"/>
        <v>18459.710467821995</v>
      </c>
      <c r="M118" s="38">
        <f t="shared" si="28"/>
        <v>5977.855493267187</v>
      </c>
      <c r="N118" s="37"/>
      <c r="O118" s="38">
        <f t="shared" si="29"/>
        <v>1510.4197506945495</v>
      </c>
      <c r="P118" s="38">
        <f t="shared" si="30"/>
        <v>1215.2785848880817</v>
      </c>
      <c r="Q118" s="38">
        <f t="shared" si="31"/>
        <v>1207.3361027593373</v>
      </c>
      <c r="R118" s="38">
        <f t="shared" si="32"/>
        <v>2044.8210549252185</v>
      </c>
      <c r="T118" s="22">
        <v>17.42801180780626</v>
      </c>
      <c r="U118" s="22">
        <v>256.97393437020656</v>
      </c>
      <c r="V118" s="22">
        <v>835.123403530935</v>
      </c>
      <c r="W118" s="22">
        <v>1874.2883262620355</v>
      </c>
      <c r="X118" s="22">
        <v>567.8095671239638</v>
      </c>
      <c r="Y118" s="22">
        <v>217.33527268948507</v>
      </c>
      <c r="Z118" s="22">
        <v>707.6755252477719</v>
      </c>
      <c r="AA118" s="22">
        <v>1277.0651797037274</v>
      </c>
      <c r="AB118" s="22">
        <v>2847.03671438559</v>
      </c>
      <c r="AC118" s="22">
        <v>2022.0130609410987</v>
      </c>
      <c r="AD118" s="22">
        <v>1859.105978492188</v>
      </c>
      <c r="AF118" s="22">
        <v>-3.227381653856593</v>
      </c>
      <c r="AG118" s="22">
        <v>70.87208287671008</v>
      </c>
      <c r="AH118" s="22">
        <v>-234.76988686292273</v>
      </c>
      <c r="AI118" s="22">
        <v>102.13965589344112</v>
      </c>
      <c r="AJ118" s="22">
        <v>236.68959686363934</v>
      </c>
      <c r="AK118" s="22">
        <v>0</v>
      </c>
      <c r="AL118" s="22">
        <v>0</v>
      </c>
      <c r="AM118" s="22">
        <v>0</v>
      </c>
      <c r="AN118" s="22">
        <v>720.7387284621343</v>
      </c>
      <c r="AO118" s="22">
        <v>520.7868563781996</v>
      </c>
      <c r="AP118" s="22">
        <v>97.19009873720435</v>
      </c>
      <c r="AR118" s="22">
        <v>0</v>
      </c>
      <c r="AS118" s="22">
        <v>55.77855681349677</v>
      </c>
      <c r="AT118" s="22">
        <v>0</v>
      </c>
      <c r="AU118" s="22">
        <v>111.78515228046864</v>
      </c>
      <c r="AV118" s="22">
        <v>0</v>
      </c>
      <c r="AW118" s="22">
        <v>0</v>
      </c>
      <c r="AX118" s="22">
        <v>0</v>
      </c>
      <c r="AY118" s="22">
        <v>0</v>
      </c>
      <c r="AZ118" s="22">
        <v>723.2133295863798</v>
      </c>
      <c r="BA118" s="22">
        <v>324.5015462077364</v>
      </c>
      <c r="BB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193.8731931195334</v>
      </c>
      <c r="BJ118" s="22">
        <v>-74.87548051379422</v>
      </c>
      <c r="BK118" s="22">
        <v>1088.338390153598</v>
      </c>
      <c r="BL118" s="22">
        <v>0</v>
      </c>
      <c r="BM118" s="22">
        <v>0</v>
      </c>
      <c r="BN118" s="22">
        <v>0</v>
      </c>
      <c r="BP118" s="22">
        <v>0</v>
      </c>
      <c r="BQ118" s="22">
        <v>106.84249217058331</v>
      </c>
      <c r="BR118" s="22">
        <v>0</v>
      </c>
      <c r="BS118" s="22">
        <v>38.52444386875261</v>
      </c>
      <c r="BT118" s="22">
        <v>306.52565667775673</v>
      </c>
      <c r="BU118" s="22">
        <v>134.55315370824144</v>
      </c>
      <c r="BV118" s="22">
        <v>0</v>
      </c>
      <c r="BW118" s="22">
        <v>830.4693335615993</v>
      </c>
      <c r="BX118" s="22">
        <v>177.1545200087861</v>
      </c>
      <c r="BY118" s="22">
        <v>430.42002697939654</v>
      </c>
      <c r="BZ118" s="22">
        <v>20.331427950102242</v>
      </c>
    </row>
    <row r="119" spans="1:78" ht="12">
      <c r="A119" s="36" t="s">
        <v>17</v>
      </c>
      <c r="B119" s="36">
        <v>1603</v>
      </c>
      <c r="C119" s="36" t="s">
        <v>347</v>
      </c>
      <c r="D119" s="36" t="s">
        <v>624</v>
      </c>
      <c r="E119" s="36">
        <v>606</v>
      </c>
      <c r="F119" s="36" t="s">
        <v>74</v>
      </c>
      <c r="G119" s="36">
        <v>1</v>
      </c>
      <c r="H119" s="36">
        <f t="shared" si="16"/>
        <v>6061</v>
      </c>
      <c r="I119" s="37" t="str">
        <f t="shared" si="25"/>
        <v>Daly City</v>
      </c>
      <c r="J119" s="37"/>
      <c r="K119" s="38">
        <f t="shared" si="26"/>
        <v>1581.4658880707502</v>
      </c>
      <c r="L119" s="38">
        <f t="shared" si="27"/>
        <v>1691.2670821375048</v>
      </c>
      <c r="M119" s="38">
        <f t="shared" si="28"/>
        <v>109.80119406675453</v>
      </c>
      <c r="N119" s="37"/>
      <c r="O119" s="38">
        <f t="shared" si="29"/>
        <v>177.09933500242553</v>
      </c>
      <c r="P119" s="38">
        <f t="shared" si="30"/>
        <v>175.23019068608141</v>
      </c>
      <c r="Q119" s="38">
        <f t="shared" si="31"/>
        <v>469.4716683782477</v>
      </c>
      <c r="R119" s="38">
        <f t="shared" si="32"/>
        <v>-712.0000000000001</v>
      </c>
      <c r="T119" s="22">
        <v>6.9712047231225025</v>
      </c>
      <c r="U119" s="22">
        <v>107.533707921071</v>
      </c>
      <c r="V119" s="22">
        <v>28.86680574905963</v>
      </c>
      <c r="W119" s="22">
        <v>157.23895354547275</v>
      </c>
      <c r="X119" s="22">
        <v>94.3005288156406</v>
      </c>
      <c r="Y119" s="22">
        <v>2.6626067098252366</v>
      </c>
      <c r="Z119" s="22">
        <v>53.445488083446</v>
      </c>
      <c r="AA119" s="22">
        <v>668.5611854704515</v>
      </c>
      <c r="AB119" s="22">
        <v>226.41240700380706</v>
      </c>
      <c r="AC119" s="22">
        <v>191.65565974453042</v>
      </c>
      <c r="AD119" s="22">
        <v>43.81734030432361</v>
      </c>
      <c r="AF119" s="22">
        <v>-1.2909526615426372</v>
      </c>
      <c r="AG119" s="22">
        <v>29.657240834561744</v>
      </c>
      <c r="AH119" s="22">
        <v>-8.115036282239286</v>
      </c>
      <c r="AI119" s="22">
        <v>8.568763078308818</v>
      </c>
      <c r="AJ119" s="22">
        <v>39.30887297735352</v>
      </c>
      <c r="AK119" s="22">
        <v>0</v>
      </c>
      <c r="AL119" s="22">
        <v>0</v>
      </c>
      <c r="AM119" s="22">
        <v>0</v>
      </c>
      <c r="AN119" s="22">
        <v>57.31720616999188</v>
      </c>
      <c r="AO119" s="22">
        <v>49.36256371113093</v>
      </c>
      <c r="AP119" s="22">
        <v>2.290677174860578</v>
      </c>
      <c r="AR119" s="22">
        <v>0</v>
      </c>
      <c r="AS119" s="22">
        <v>8.042672082075395</v>
      </c>
      <c r="AT119" s="22">
        <v>0</v>
      </c>
      <c r="AU119" s="22">
        <v>16.118224902138877</v>
      </c>
      <c r="AV119" s="22">
        <v>0</v>
      </c>
      <c r="AW119" s="22">
        <v>0</v>
      </c>
      <c r="AX119" s="22">
        <v>0</v>
      </c>
      <c r="AY119" s="22">
        <v>0</v>
      </c>
      <c r="AZ119" s="22">
        <v>104.27963697048772</v>
      </c>
      <c r="BA119" s="22">
        <v>46.78965673137945</v>
      </c>
      <c r="BB119" s="22">
        <v>0</v>
      </c>
      <c r="BD119" s="22">
        <v>0</v>
      </c>
      <c r="BE119" s="22">
        <v>0</v>
      </c>
      <c r="BF119" s="22">
        <v>0</v>
      </c>
      <c r="BG119" s="22">
        <v>0</v>
      </c>
      <c r="BH119" s="22">
        <v>0</v>
      </c>
      <c r="BI119" s="22">
        <v>1.6580518264146684</v>
      </c>
      <c r="BJ119" s="22">
        <v>-4.683923429547317</v>
      </c>
      <c r="BK119" s="22">
        <v>472.4975399813804</v>
      </c>
      <c r="BL119" s="22">
        <v>0</v>
      </c>
      <c r="BM119" s="22">
        <v>0</v>
      </c>
      <c r="BN119" s="22">
        <v>0</v>
      </c>
      <c r="BP119" s="22">
        <v>0</v>
      </c>
      <c r="BQ119" s="22">
        <v>-31.544344165946242</v>
      </c>
      <c r="BR119" s="22">
        <v>7.03078296146286</v>
      </c>
      <c r="BS119" s="22">
        <v>-21.38854940706131</v>
      </c>
      <c r="BT119" s="22">
        <v>-34.0567983618703</v>
      </c>
      <c r="BU119" s="22">
        <v>-1.4365188429153701</v>
      </c>
      <c r="BV119" s="22">
        <v>4.058102502059388</v>
      </c>
      <c r="BW119" s="22">
        <v>-409.36695017677926</v>
      </c>
      <c r="BX119" s="22">
        <v>-140.0058227545912</v>
      </c>
      <c r="BY119" s="22">
        <v>-83.30528289486323</v>
      </c>
      <c r="BZ119" s="22">
        <v>-1.9846188594954135</v>
      </c>
    </row>
    <row r="120" spans="1:78" ht="12">
      <c r="A120" s="36" t="s">
        <v>17</v>
      </c>
      <c r="B120" s="36">
        <v>1604</v>
      </c>
      <c r="C120" s="36" t="s">
        <v>348</v>
      </c>
      <c r="D120" s="36" t="s">
        <v>624</v>
      </c>
      <c r="E120" s="36">
        <v>605</v>
      </c>
      <c r="F120" s="36" t="s">
        <v>73</v>
      </c>
      <c r="G120" s="36">
        <v>1</v>
      </c>
      <c r="H120" s="36">
        <f t="shared" si="16"/>
        <v>6051</v>
      </c>
      <c r="I120" s="37" t="str">
        <f t="shared" si="25"/>
        <v>Colma</v>
      </c>
      <c r="J120" s="37"/>
      <c r="K120" s="38">
        <f t="shared" si="26"/>
        <v>2129.0016285701754</v>
      </c>
      <c r="L120" s="38">
        <f t="shared" si="27"/>
        <v>2408.397997850219</v>
      </c>
      <c r="M120" s="38">
        <f t="shared" si="28"/>
        <v>279.39636928004336</v>
      </c>
      <c r="N120" s="37"/>
      <c r="O120" s="38">
        <f t="shared" si="29"/>
        <v>171.41161203678848</v>
      </c>
      <c r="P120" s="38">
        <f t="shared" si="30"/>
        <v>87.98229281254518</v>
      </c>
      <c r="Q120" s="38">
        <f t="shared" si="31"/>
        <v>20.002464430709672</v>
      </c>
      <c r="R120" s="38">
        <f t="shared" si="32"/>
        <v>0</v>
      </c>
      <c r="T120" s="22">
        <v>2.0913614169367514</v>
      </c>
      <c r="U120" s="22">
        <v>60.09236619118673</v>
      </c>
      <c r="V120" s="22">
        <v>79.2158855439311</v>
      </c>
      <c r="W120" s="22">
        <v>1422.3386483570478</v>
      </c>
      <c r="X120" s="22">
        <v>30.0959134518002</v>
      </c>
      <c r="Y120" s="22">
        <v>6.323690935834937</v>
      </c>
      <c r="Z120" s="22">
        <v>58.69459852021302</v>
      </c>
      <c r="AA120" s="22">
        <v>49.85880027237263</v>
      </c>
      <c r="AB120" s="22">
        <v>12.909479346708297</v>
      </c>
      <c r="AC120" s="22">
        <v>306.2822505008285</v>
      </c>
      <c r="AD120" s="22">
        <v>101.09863403331508</v>
      </c>
      <c r="AF120" s="22">
        <v>-0.38728579846279126</v>
      </c>
      <c r="AG120" s="22">
        <v>16.573163995784505</v>
      </c>
      <c r="AH120" s="22">
        <v>-22.26916933265665</v>
      </c>
      <c r="AI120" s="22">
        <v>77.51058258835918</v>
      </c>
      <c r="AJ120" s="22">
        <v>12.545384992772403</v>
      </c>
      <c r="AK120" s="22">
        <v>0</v>
      </c>
      <c r="AL120" s="22">
        <v>0</v>
      </c>
      <c r="AM120" s="22">
        <v>0</v>
      </c>
      <c r="AN120" s="22">
        <v>3.2680863167100624</v>
      </c>
      <c r="AO120" s="22">
        <v>78.88562813166378</v>
      </c>
      <c r="AP120" s="22">
        <v>5.285221142617971</v>
      </c>
      <c r="AR120" s="22">
        <v>0</v>
      </c>
      <c r="AS120" s="22">
        <v>4.038189579945743</v>
      </c>
      <c r="AT120" s="22">
        <v>0</v>
      </c>
      <c r="AU120" s="22">
        <v>8.092888430960778</v>
      </c>
      <c r="AV120" s="22">
        <v>0</v>
      </c>
      <c r="AW120" s="22">
        <v>0</v>
      </c>
      <c r="AX120" s="22">
        <v>0</v>
      </c>
      <c r="AY120" s="22">
        <v>0</v>
      </c>
      <c r="AZ120" s="22">
        <v>52.358338014706696</v>
      </c>
      <c r="BA120" s="22">
        <v>23.49287678693195</v>
      </c>
      <c r="BB120" s="22">
        <v>0</v>
      </c>
      <c r="BD120" s="22">
        <v>0</v>
      </c>
      <c r="BE120" s="22">
        <v>0</v>
      </c>
      <c r="BF120" s="22">
        <v>0</v>
      </c>
      <c r="BG120" s="22">
        <v>0</v>
      </c>
      <c r="BH120" s="22">
        <v>0</v>
      </c>
      <c r="BI120" s="22">
        <v>2.9563217282190517</v>
      </c>
      <c r="BJ120" s="22">
        <v>-4.4268487395876805</v>
      </c>
      <c r="BK120" s="22">
        <v>21.4729914420783</v>
      </c>
      <c r="BL120" s="22">
        <v>0</v>
      </c>
      <c r="BM120" s="22">
        <v>0</v>
      </c>
      <c r="BN120" s="22">
        <v>0</v>
      </c>
      <c r="BP120" s="22">
        <v>0</v>
      </c>
      <c r="BQ120" s="22">
        <v>0</v>
      </c>
      <c r="BR120" s="22">
        <v>0</v>
      </c>
      <c r="BS120" s="22">
        <v>0</v>
      </c>
      <c r="BT120" s="22">
        <v>0</v>
      </c>
      <c r="BU120" s="22">
        <v>0</v>
      </c>
      <c r="BV120" s="22">
        <v>0</v>
      </c>
      <c r="BW120" s="22">
        <v>0</v>
      </c>
      <c r="BX120" s="22">
        <v>0</v>
      </c>
      <c r="BY120" s="22">
        <v>0</v>
      </c>
      <c r="BZ120" s="22">
        <v>0</v>
      </c>
    </row>
    <row r="121" spans="1:78" ht="12">
      <c r="A121" s="36" t="s">
        <v>17</v>
      </c>
      <c r="B121" s="36">
        <v>1605</v>
      </c>
      <c r="C121" s="36" t="s">
        <v>349</v>
      </c>
      <c r="D121" s="36" t="s">
        <v>624</v>
      </c>
      <c r="E121" s="36">
        <v>619</v>
      </c>
      <c r="F121" s="36" t="s">
        <v>86</v>
      </c>
      <c r="G121" s="36">
        <v>1</v>
      </c>
      <c r="H121" s="36">
        <f t="shared" si="16"/>
        <v>6191</v>
      </c>
      <c r="I121" s="37" t="str">
        <f t="shared" si="25"/>
        <v>South San Francisco</v>
      </c>
      <c r="J121" s="37"/>
      <c r="K121" s="38">
        <f t="shared" si="26"/>
        <v>4937.129792599284</v>
      </c>
      <c r="L121" s="38">
        <f t="shared" si="27"/>
        <v>6336.9394894778525</v>
      </c>
      <c r="M121" s="38">
        <f t="shared" si="28"/>
        <v>1399.809696878568</v>
      </c>
      <c r="N121" s="37"/>
      <c r="O121" s="38">
        <f t="shared" si="29"/>
        <v>602.2062135592946</v>
      </c>
      <c r="P121" s="38">
        <f t="shared" si="30"/>
        <v>1270.4453302968427</v>
      </c>
      <c r="Q121" s="38">
        <f t="shared" si="31"/>
        <v>362.15815302243084</v>
      </c>
      <c r="R121" s="38">
        <f t="shared" si="32"/>
        <v>-834.9999999999999</v>
      </c>
      <c r="T121" s="22">
        <v>6.9712047231225025</v>
      </c>
      <c r="U121" s="22">
        <v>43.48789658572724</v>
      </c>
      <c r="V121" s="22">
        <v>122.1804336355547</v>
      </c>
      <c r="W121" s="22">
        <v>1033.2845518702495</v>
      </c>
      <c r="X121" s="22">
        <v>148.47317302888095</v>
      </c>
      <c r="Y121" s="22">
        <v>32.284106356631</v>
      </c>
      <c r="Z121" s="22">
        <v>175.60660370275122</v>
      </c>
      <c r="AA121" s="22">
        <v>292.35387432436687</v>
      </c>
      <c r="AB121" s="22">
        <v>977.1482828585356</v>
      </c>
      <c r="AC121" s="22">
        <v>731.776155388207</v>
      </c>
      <c r="AD121" s="22">
        <v>1373.5635101252578</v>
      </c>
      <c r="AF121" s="22">
        <v>-1.290952661542637</v>
      </c>
      <c r="AG121" s="22">
        <v>11.993737102212469</v>
      </c>
      <c r="AH121" s="22">
        <v>-34.34736286901279</v>
      </c>
      <c r="AI121" s="22">
        <v>56.30901451460081</v>
      </c>
      <c r="AJ121" s="22">
        <v>61.890565964343836</v>
      </c>
      <c r="AK121" s="22">
        <v>0</v>
      </c>
      <c r="AL121" s="22">
        <v>0</v>
      </c>
      <c r="AM121" s="22">
        <v>0</v>
      </c>
      <c r="AN121" s="22">
        <v>247.36899504943852</v>
      </c>
      <c r="AO121" s="22">
        <v>188.4752432606817</v>
      </c>
      <c r="AP121" s="22">
        <v>71.80697319857269</v>
      </c>
      <c r="AR121" s="22">
        <v>0</v>
      </c>
      <c r="AS121" s="22">
        <v>58.31058649069352</v>
      </c>
      <c r="AT121" s="22">
        <v>0</v>
      </c>
      <c r="AU121" s="22">
        <v>116.85956329455239</v>
      </c>
      <c r="AV121" s="22">
        <v>0</v>
      </c>
      <c r="AW121" s="22">
        <v>0</v>
      </c>
      <c r="AX121" s="22">
        <v>0</v>
      </c>
      <c r="AY121" s="22">
        <v>0</v>
      </c>
      <c r="AZ121" s="22">
        <v>756.04310715807</v>
      </c>
      <c r="BA121" s="22">
        <v>339.2320733535267</v>
      </c>
      <c r="BB121" s="22">
        <v>0</v>
      </c>
      <c r="BD121" s="22">
        <v>0</v>
      </c>
      <c r="BE121" s="22">
        <v>0</v>
      </c>
      <c r="BF121" s="22">
        <v>0</v>
      </c>
      <c r="BG121" s="22">
        <v>0</v>
      </c>
      <c r="BH121" s="22">
        <v>0</v>
      </c>
      <c r="BI121" s="22">
        <v>41.33950756786383</v>
      </c>
      <c r="BJ121" s="22">
        <v>-16.91605746661875</v>
      </c>
      <c r="BK121" s="22">
        <v>337.7347029211858</v>
      </c>
      <c r="BL121" s="22">
        <v>0</v>
      </c>
      <c r="BM121" s="22">
        <v>0</v>
      </c>
      <c r="BN121" s="22">
        <v>0</v>
      </c>
      <c r="BP121" s="22">
        <v>0</v>
      </c>
      <c r="BQ121" s="22">
        <v>-25.78571446516307</v>
      </c>
      <c r="BR121" s="22">
        <v>12.833328956682102</v>
      </c>
      <c r="BS121" s="22">
        <v>-64.70159972574154</v>
      </c>
      <c r="BT121" s="22">
        <v>-23.124395178886296</v>
      </c>
      <c r="BU121" s="22">
        <v>-15.445829176139428</v>
      </c>
      <c r="BV121" s="22">
        <v>6.320407506892143</v>
      </c>
      <c r="BW121" s="22">
        <v>-126.1890340520182</v>
      </c>
      <c r="BX121" s="22">
        <v>-374.90847946181765</v>
      </c>
      <c r="BY121" s="22">
        <v>-197.16918625702857</v>
      </c>
      <c r="BZ121" s="22">
        <v>-26.82949814677941</v>
      </c>
    </row>
    <row r="122" spans="1:78" ht="12">
      <c r="A122" s="36" t="s">
        <v>17</v>
      </c>
      <c r="B122" s="36">
        <v>1606</v>
      </c>
      <c r="C122" s="36" t="s">
        <v>350</v>
      </c>
      <c r="D122" s="36" t="s">
        <v>624</v>
      </c>
      <c r="E122" s="36">
        <v>616</v>
      </c>
      <c r="F122" s="36" t="s">
        <v>84</v>
      </c>
      <c r="G122" s="36">
        <v>1</v>
      </c>
      <c r="H122" s="36">
        <f t="shared" si="16"/>
        <v>6161</v>
      </c>
      <c r="I122" s="37" t="str">
        <f t="shared" si="25"/>
        <v>San Bruno</v>
      </c>
      <c r="J122" s="37"/>
      <c r="K122" s="38">
        <f t="shared" si="26"/>
        <v>1666.733725478522</v>
      </c>
      <c r="L122" s="38">
        <f t="shared" si="27"/>
        <v>1805.8264190396228</v>
      </c>
      <c r="M122" s="38">
        <f t="shared" si="28"/>
        <v>139.09269356110076</v>
      </c>
      <c r="N122" s="37"/>
      <c r="O122" s="38">
        <f t="shared" si="29"/>
        <v>160.47401236628406</v>
      </c>
      <c r="P122" s="38">
        <f t="shared" si="30"/>
        <v>189.78071407911227</v>
      </c>
      <c r="Q122" s="38">
        <f t="shared" si="31"/>
        <v>432.8379671157044</v>
      </c>
      <c r="R122" s="38">
        <f t="shared" si="32"/>
        <v>-644</v>
      </c>
      <c r="T122" s="22">
        <v>10.456807084683756</v>
      </c>
      <c r="U122" s="22">
        <v>56.92961007586113</v>
      </c>
      <c r="V122" s="22">
        <v>18.125668726153723</v>
      </c>
      <c r="W122" s="22">
        <v>106.92248841092145</v>
      </c>
      <c r="X122" s="22">
        <v>110.35168265660072</v>
      </c>
      <c r="Y122" s="22">
        <v>220.33070523803835</v>
      </c>
      <c r="Z122" s="22">
        <v>90.66645299870305</v>
      </c>
      <c r="AA122" s="22">
        <v>551.8462666510335</v>
      </c>
      <c r="AB122" s="22">
        <v>282.0224718819351</v>
      </c>
      <c r="AC122" s="22">
        <v>83.448158070585</v>
      </c>
      <c r="AD122" s="22">
        <v>135.63341368400657</v>
      </c>
      <c r="AF122" s="22">
        <v>-1.936428992313956</v>
      </c>
      <c r="AG122" s="22">
        <v>15.70089220653269</v>
      </c>
      <c r="AH122" s="22">
        <v>-5.09548789815025</v>
      </c>
      <c r="AI122" s="22">
        <v>5.826758893249996</v>
      </c>
      <c r="AJ122" s="22">
        <v>45.9997449734988</v>
      </c>
      <c r="AK122" s="22">
        <v>0</v>
      </c>
      <c r="AL122" s="22">
        <v>0</v>
      </c>
      <c r="AM122" s="22">
        <v>0</v>
      </c>
      <c r="AN122" s="22">
        <v>71.39511645735828</v>
      </c>
      <c r="AO122" s="22">
        <v>21.49279089814791</v>
      </c>
      <c r="AP122" s="22">
        <v>7.090625827960606</v>
      </c>
      <c r="AR122" s="22">
        <v>0</v>
      </c>
      <c r="AS122" s="22">
        <v>8.710508416753362</v>
      </c>
      <c r="AT122" s="22">
        <v>0</v>
      </c>
      <c r="AU122" s="22">
        <v>17.45662787695988</v>
      </c>
      <c r="AV122" s="22">
        <v>0</v>
      </c>
      <c r="AW122" s="22">
        <v>0</v>
      </c>
      <c r="AX122" s="22">
        <v>0</v>
      </c>
      <c r="AY122" s="22">
        <v>0</v>
      </c>
      <c r="AZ122" s="22">
        <v>112.93866593812761</v>
      </c>
      <c r="BA122" s="22">
        <v>50.67491184727139</v>
      </c>
      <c r="BB122" s="22">
        <v>0</v>
      </c>
      <c r="BD122" s="22">
        <v>0</v>
      </c>
      <c r="BE122" s="22">
        <v>0</v>
      </c>
      <c r="BF122" s="22">
        <v>0</v>
      </c>
      <c r="BG122" s="22">
        <v>0</v>
      </c>
      <c r="BH122" s="22">
        <v>0</v>
      </c>
      <c r="BI122" s="22">
        <v>132.67457096678106</v>
      </c>
      <c r="BJ122" s="22">
        <v>-7.75099492664299</v>
      </c>
      <c r="BK122" s="22">
        <v>307.9143910755663</v>
      </c>
      <c r="BL122" s="22">
        <v>0</v>
      </c>
      <c r="BM122" s="22">
        <v>0</v>
      </c>
      <c r="BN122" s="22">
        <v>0</v>
      </c>
      <c r="BP122" s="22">
        <v>0</v>
      </c>
      <c r="BQ122" s="22">
        <v>-18.48297379014775</v>
      </c>
      <c r="BR122" s="22">
        <v>4.190428838617075</v>
      </c>
      <c r="BS122" s="22">
        <v>-19.147798470482364</v>
      </c>
      <c r="BT122" s="22">
        <v>-37.8292838210753</v>
      </c>
      <c r="BU122" s="22">
        <v>-109.10895275252669</v>
      </c>
      <c r="BV122" s="22">
        <v>6.374265490919963</v>
      </c>
      <c r="BW122" s="22">
        <v>-253.22272763255273</v>
      </c>
      <c r="BX122" s="22">
        <v>-151.59247026409716</v>
      </c>
      <c r="BY122" s="22">
        <v>-59.349296641628975</v>
      </c>
      <c r="BZ122" s="22">
        <v>-5.831190957026009</v>
      </c>
    </row>
    <row r="123" spans="1:78" ht="12">
      <c r="A123" s="36" t="s">
        <v>17</v>
      </c>
      <c r="B123" s="36">
        <v>1607</v>
      </c>
      <c r="C123" s="36" t="s">
        <v>351</v>
      </c>
      <c r="D123" s="36" t="s">
        <v>624</v>
      </c>
      <c r="E123" s="36">
        <v>612</v>
      </c>
      <c r="F123" s="36" t="s">
        <v>80</v>
      </c>
      <c r="G123" s="36">
        <v>1</v>
      </c>
      <c r="H123" s="36">
        <f t="shared" si="16"/>
        <v>6121</v>
      </c>
      <c r="I123" s="37" t="str">
        <f t="shared" si="25"/>
        <v>Millbrae</v>
      </c>
      <c r="J123" s="37"/>
      <c r="K123" s="38">
        <f t="shared" si="26"/>
        <v>3702.4349814416655</v>
      </c>
      <c r="L123" s="38">
        <f t="shared" si="27"/>
        <v>3981.9303310151527</v>
      </c>
      <c r="M123" s="38">
        <f t="shared" si="28"/>
        <v>279.4953495734874</v>
      </c>
      <c r="N123" s="37"/>
      <c r="O123" s="38">
        <f t="shared" si="29"/>
        <v>481.2620653209236</v>
      </c>
      <c r="P123" s="38">
        <f t="shared" si="30"/>
        <v>112.8299954325471</v>
      </c>
      <c r="Q123" s="38">
        <f t="shared" si="31"/>
        <v>185.40328882001663</v>
      </c>
      <c r="R123" s="38">
        <f t="shared" si="32"/>
        <v>-500</v>
      </c>
      <c r="T123" s="22">
        <v>6.274084250810253</v>
      </c>
      <c r="U123" s="22">
        <v>52.185475902872696</v>
      </c>
      <c r="V123" s="22">
        <v>116.80986512410176</v>
      </c>
      <c r="W123" s="22">
        <v>642.4334387715029</v>
      </c>
      <c r="X123" s="22">
        <v>150.479567259001</v>
      </c>
      <c r="Y123" s="22">
        <v>28.29019629189314</v>
      </c>
      <c r="Z123" s="22">
        <v>137.43125507171834</v>
      </c>
      <c r="AA123" s="22">
        <v>339.9463654934499</v>
      </c>
      <c r="AB123" s="22">
        <v>459.77607211738</v>
      </c>
      <c r="AC123" s="22">
        <v>946.3571332839971</v>
      </c>
      <c r="AD123" s="22">
        <v>822.4515278749388</v>
      </c>
      <c r="AF123" s="22">
        <v>-1.1618573953883735</v>
      </c>
      <c r="AG123" s="22">
        <v>14.392484522654964</v>
      </c>
      <c r="AH123" s="22">
        <v>-32.83758867696828</v>
      </c>
      <c r="AI123" s="22">
        <v>35.00951771994745</v>
      </c>
      <c r="AJ123" s="22">
        <v>62.726924963862004</v>
      </c>
      <c r="AK123" s="22">
        <v>0</v>
      </c>
      <c r="AL123" s="22">
        <v>0</v>
      </c>
      <c r="AM123" s="22">
        <v>0</v>
      </c>
      <c r="AN123" s="22">
        <v>116.39415112590453</v>
      </c>
      <c r="AO123" s="22">
        <v>243.74241985591922</v>
      </c>
      <c r="AP123" s="22">
        <v>42.9960132049921</v>
      </c>
      <c r="AR123" s="22">
        <v>0</v>
      </c>
      <c r="AS123" s="22">
        <v>5.178643307600533</v>
      </c>
      <c r="AT123" s="22">
        <v>0</v>
      </c>
      <c r="AU123" s="22">
        <v>10.378458386472266</v>
      </c>
      <c r="AV123" s="22">
        <v>0</v>
      </c>
      <c r="AW123" s="22">
        <v>0</v>
      </c>
      <c r="AX123" s="22">
        <v>0</v>
      </c>
      <c r="AY123" s="22">
        <v>0</v>
      </c>
      <c r="AZ123" s="22">
        <v>67.14522718385858</v>
      </c>
      <c r="BA123" s="22">
        <v>30.127666554615715</v>
      </c>
      <c r="BB123" s="22">
        <v>0</v>
      </c>
      <c r="BD123" s="22">
        <v>0</v>
      </c>
      <c r="BE123" s="22">
        <v>0</v>
      </c>
      <c r="BF123" s="22">
        <v>0</v>
      </c>
      <c r="BG123" s="22">
        <v>0</v>
      </c>
      <c r="BH123" s="22">
        <v>0</v>
      </c>
      <c r="BI123" s="22">
        <v>15.344153393309456</v>
      </c>
      <c r="BJ123" s="22">
        <v>-10.53931940767488</v>
      </c>
      <c r="BK123" s="22">
        <v>180.59845483438204</v>
      </c>
      <c r="BL123" s="22">
        <v>0</v>
      </c>
      <c r="BM123" s="22">
        <v>0</v>
      </c>
      <c r="BN123" s="22">
        <v>0</v>
      </c>
      <c r="BP123" s="22">
        <v>0</v>
      </c>
      <c r="BQ123" s="22">
        <v>-11.808454306327828</v>
      </c>
      <c r="BR123" s="22">
        <v>21.06336406941739</v>
      </c>
      <c r="BS123" s="22">
        <v>-29.113692680305558</v>
      </c>
      <c r="BT123" s="22">
        <v>-40.23559922338471</v>
      </c>
      <c r="BU123" s="22">
        <v>-9.842363653423488</v>
      </c>
      <c r="BV123" s="22">
        <v>6.760347841357635</v>
      </c>
      <c r="BW123" s="22">
        <v>-115.84318940016718</v>
      </c>
      <c r="BX123" s="22">
        <v>-117.72961725184726</v>
      </c>
      <c r="BY123" s="22">
        <v>-175.67140494191986</v>
      </c>
      <c r="BZ123" s="22">
        <v>-27.579390453399125</v>
      </c>
    </row>
    <row r="124" spans="1:78" ht="12">
      <c r="A124" s="36" t="s">
        <v>17</v>
      </c>
      <c r="B124" s="36">
        <v>1608</v>
      </c>
      <c r="C124" s="36" t="s">
        <v>352</v>
      </c>
      <c r="D124" s="36" t="s">
        <v>624</v>
      </c>
      <c r="E124" s="36">
        <v>618</v>
      </c>
      <c r="F124" s="36" t="s">
        <v>17</v>
      </c>
      <c r="G124" s="36">
        <v>1</v>
      </c>
      <c r="H124" s="36">
        <f t="shared" si="16"/>
        <v>6181</v>
      </c>
      <c r="I124" s="37" t="str">
        <f t="shared" si="25"/>
        <v>San Mateo</v>
      </c>
      <c r="J124" s="37"/>
      <c r="K124" s="38">
        <f t="shared" si="26"/>
        <v>9892.107112082535</v>
      </c>
      <c r="L124" s="38">
        <f t="shared" si="27"/>
        <v>13505.102421409507</v>
      </c>
      <c r="M124" s="38">
        <f t="shared" si="28"/>
        <v>3612.995309326973</v>
      </c>
      <c r="N124" s="37"/>
      <c r="O124" s="38">
        <f t="shared" si="29"/>
        <v>978.1353423286794</v>
      </c>
      <c r="P124" s="38">
        <f t="shared" si="30"/>
        <v>416.52741989412493</v>
      </c>
      <c r="Q124" s="38">
        <f t="shared" si="31"/>
        <v>2218.3325471041685</v>
      </c>
      <c r="R124" s="38">
        <f t="shared" si="32"/>
        <v>0</v>
      </c>
      <c r="T124" s="22">
        <v>13.942409446245012</v>
      </c>
      <c r="U124" s="22">
        <v>201.62570235200823</v>
      </c>
      <c r="V124" s="22">
        <v>388.69489601640794</v>
      </c>
      <c r="W124" s="22">
        <v>1461.8730138199094</v>
      </c>
      <c r="X124" s="22">
        <v>282.9015864469219</v>
      </c>
      <c r="Y124" s="22">
        <v>497.57462889859124</v>
      </c>
      <c r="Z124" s="22">
        <v>1335.1828183703744</v>
      </c>
      <c r="AA124" s="22">
        <v>1987.5530835850377</v>
      </c>
      <c r="AB124" s="22">
        <v>1520.3394522931083</v>
      </c>
      <c r="AC124" s="22">
        <v>1640.5357669041389</v>
      </c>
      <c r="AD124" s="22">
        <v>561.8837539497905</v>
      </c>
      <c r="AF124" s="22">
        <v>-2.5819053230852753</v>
      </c>
      <c r="AG124" s="22">
        <v>55.60732656480331</v>
      </c>
      <c r="AH124" s="22">
        <v>-109.2699071492221</v>
      </c>
      <c r="AI124" s="22">
        <v>79.66501444804825</v>
      </c>
      <c r="AJ124" s="22">
        <v>117.92661893206059</v>
      </c>
      <c r="AK124" s="22">
        <v>0</v>
      </c>
      <c r="AL124" s="22">
        <v>0</v>
      </c>
      <c r="AM124" s="22">
        <v>0</v>
      </c>
      <c r="AN124" s="22">
        <v>384.88001160639294</v>
      </c>
      <c r="AO124" s="22">
        <v>422.53409798666627</v>
      </c>
      <c r="AP124" s="22">
        <v>29.374085263015385</v>
      </c>
      <c r="AR124" s="22">
        <v>0</v>
      </c>
      <c r="AS124" s="22">
        <v>19.117672806752612</v>
      </c>
      <c r="AT124" s="22">
        <v>0</v>
      </c>
      <c r="AU124" s="22">
        <v>38.313504114073936</v>
      </c>
      <c r="AV124" s="22">
        <v>0</v>
      </c>
      <c r="AW124" s="22">
        <v>0</v>
      </c>
      <c r="AX124" s="22">
        <v>0</v>
      </c>
      <c r="AY124" s="22">
        <v>0</v>
      </c>
      <c r="AZ124" s="22">
        <v>247.8758253058463</v>
      </c>
      <c r="BA124" s="22">
        <v>111.22041766745214</v>
      </c>
      <c r="BB124" s="22">
        <v>0</v>
      </c>
      <c r="BD124" s="22">
        <v>0</v>
      </c>
      <c r="BE124" s="22">
        <v>0</v>
      </c>
      <c r="BF124" s="22">
        <v>0</v>
      </c>
      <c r="BG124" s="22">
        <v>0</v>
      </c>
      <c r="BH124" s="22">
        <v>0</v>
      </c>
      <c r="BI124" s="22">
        <v>479.1824514479196</v>
      </c>
      <c r="BJ124" s="22">
        <v>-162.07982977131613</v>
      </c>
      <c r="BK124" s="22">
        <v>1901.229925427565</v>
      </c>
      <c r="BL124" s="22">
        <v>0</v>
      </c>
      <c r="BM124" s="22">
        <v>0</v>
      </c>
      <c r="BN124" s="22">
        <v>0</v>
      </c>
      <c r="BP124" s="22">
        <v>0</v>
      </c>
      <c r="BQ124" s="22">
        <v>0</v>
      </c>
      <c r="BR124" s="22">
        <v>0</v>
      </c>
      <c r="BS124" s="22">
        <v>0</v>
      </c>
      <c r="BT124" s="22">
        <v>0</v>
      </c>
      <c r="BU124" s="22">
        <v>0</v>
      </c>
      <c r="BV124" s="22">
        <v>0</v>
      </c>
      <c r="BW124" s="22">
        <v>0</v>
      </c>
      <c r="BX124" s="22">
        <v>0</v>
      </c>
      <c r="BY124" s="22">
        <v>0</v>
      </c>
      <c r="BZ124" s="22">
        <v>0</v>
      </c>
    </row>
    <row r="125" spans="1:78" ht="12">
      <c r="A125" s="36" t="s">
        <v>17</v>
      </c>
      <c r="B125" s="36">
        <v>1609</v>
      </c>
      <c r="C125" s="36" t="s">
        <v>353</v>
      </c>
      <c r="D125" s="36" t="s">
        <v>624</v>
      </c>
      <c r="E125" s="36">
        <v>617</v>
      </c>
      <c r="F125" s="36" t="s">
        <v>85</v>
      </c>
      <c r="G125" s="36">
        <v>1</v>
      </c>
      <c r="H125" s="36">
        <f t="shared" si="16"/>
        <v>6171</v>
      </c>
      <c r="I125" s="37" t="str">
        <f t="shared" si="25"/>
        <v>San Carlos</v>
      </c>
      <c r="J125" s="37"/>
      <c r="K125" s="38">
        <f t="shared" si="26"/>
        <v>8311.228746227518</v>
      </c>
      <c r="L125" s="38">
        <f t="shared" si="27"/>
        <v>9542.964964252387</v>
      </c>
      <c r="M125" s="38">
        <f t="shared" si="28"/>
        <v>1231.7362180248697</v>
      </c>
      <c r="N125" s="37"/>
      <c r="O125" s="38">
        <f t="shared" si="29"/>
        <v>598.3876646829792</v>
      </c>
      <c r="P125" s="38">
        <f t="shared" si="30"/>
        <v>176.70504056969543</v>
      </c>
      <c r="Q125" s="38">
        <f t="shared" si="31"/>
        <v>1046.6435127721948</v>
      </c>
      <c r="R125" s="38">
        <f t="shared" si="32"/>
        <v>-589.9999999999999</v>
      </c>
      <c r="T125" s="22">
        <v>62.04372203579028</v>
      </c>
      <c r="U125" s="22">
        <v>720.3177052654096</v>
      </c>
      <c r="V125" s="22">
        <v>1531.2833468280237</v>
      </c>
      <c r="W125" s="22">
        <v>882.3351564665954</v>
      </c>
      <c r="X125" s="22">
        <v>904.8837977841258</v>
      </c>
      <c r="Y125" s="22">
        <v>149.4388015889414</v>
      </c>
      <c r="Z125" s="22">
        <v>242.89065566494665</v>
      </c>
      <c r="AA125" s="22">
        <v>1662.3377272629696</v>
      </c>
      <c r="AB125" s="22">
        <v>406.15208098489956</v>
      </c>
      <c r="AC125" s="22">
        <v>1082.0750167394542</v>
      </c>
      <c r="AD125" s="22">
        <v>667.4707356063607</v>
      </c>
      <c r="AF125" s="22">
        <v>-11.489478687729472</v>
      </c>
      <c r="AG125" s="22">
        <v>198.65990000210115</v>
      </c>
      <c r="AH125" s="22">
        <v>-430.4743665066933</v>
      </c>
      <c r="AI125" s="22">
        <v>48.08300195942432</v>
      </c>
      <c r="AJ125" s="22">
        <v>377.19790878269015</v>
      </c>
      <c r="AK125" s="22">
        <v>0</v>
      </c>
      <c r="AL125" s="22">
        <v>0</v>
      </c>
      <c r="AM125" s="22">
        <v>0</v>
      </c>
      <c r="AN125" s="22">
        <v>102.81902334880122</v>
      </c>
      <c r="AO125" s="22">
        <v>278.6977281298302</v>
      </c>
      <c r="AP125" s="22">
        <v>34.89394765455498</v>
      </c>
      <c r="AR125" s="22">
        <v>0</v>
      </c>
      <c r="AS125" s="22">
        <v>8.110364378350095</v>
      </c>
      <c r="AT125" s="22">
        <v>0</v>
      </c>
      <c r="AU125" s="22">
        <v>16.253886240107573</v>
      </c>
      <c r="AV125" s="22">
        <v>0</v>
      </c>
      <c r="AW125" s="22">
        <v>0</v>
      </c>
      <c r="AX125" s="22">
        <v>0</v>
      </c>
      <c r="AY125" s="22">
        <v>0</v>
      </c>
      <c r="AZ125" s="22">
        <v>105.15732140287389</v>
      </c>
      <c r="BA125" s="22">
        <v>47.18346854836388</v>
      </c>
      <c r="BB125" s="22">
        <v>0</v>
      </c>
      <c r="BD125" s="22">
        <v>0</v>
      </c>
      <c r="BE125" s="22">
        <v>0</v>
      </c>
      <c r="BF125" s="22">
        <v>0</v>
      </c>
      <c r="BG125" s="22">
        <v>0</v>
      </c>
      <c r="BH125" s="22">
        <v>0</v>
      </c>
      <c r="BI125" s="22">
        <v>106.24091975870395</v>
      </c>
      <c r="BJ125" s="22">
        <v>-21.05447647688266</v>
      </c>
      <c r="BK125" s="22">
        <v>961.4570694903734</v>
      </c>
      <c r="BL125" s="22">
        <v>0</v>
      </c>
      <c r="BM125" s="22">
        <v>0</v>
      </c>
      <c r="BN125" s="22">
        <v>0</v>
      </c>
      <c r="BP125" s="22">
        <v>0</v>
      </c>
      <c r="BQ125" s="22">
        <v>-63.24497609408179</v>
      </c>
      <c r="BR125" s="22">
        <v>139.4163840659185</v>
      </c>
      <c r="BS125" s="22">
        <v>-20.836586363133733</v>
      </c>
      <c r="BT125" s="22">
        <v>-122.16190465987052</v>
      </c>
      <c r="BU125" s="22">
        <v>-34.40791374592939</v>
      </c>
      <c r="BV125" s="22">
        <v>6.818847316341375</v>
      </c>
      <c r="BW125" s="22">
        <v>-311.3840880950067</v>
      </c>
      <c r="BX125" s="22">
        <v>-67.35664702133796</v>
      </c>
      <c r="BY125" s="22">
        <v>-105.5421219261886</v>
      </c>
      <c r="BZ125" s="22">
        <v>-11.30099347671112</v>
      </c>
    </row>
    <row r="126" spans="1:78" ht="12">
      <c r="A126" s="36" t="s">
        <v>17</v>
      </c>
      <c r="B126" s="36">
        <v>1610</v>
      </c>
      <c r="C126" s="36" t="s">
        <v>354</v>
      </c>
      <c r="D126" s="36" t="s">
        <v>624</v>
      </c>
      <c r="E126" s="36">
        <v>615</v>
      </c>
      <c r="F126" s="36" t="s">
        <v>83</v>
      </c>
      <c r="G126" s="36">
        <v>1</v>
      </c>
      <c r="H126" s="36">
        <f t="shared" si="16"/>
        <v>6151</v>
      </c>
      <c r="I126" s="37" t="str">
        <f t="shared" si="25"/>
        <v>Redwood City</v>
      </c>
      <c r="J126" s="37"/>
      <c r="K126" s="38">
        <f t="shared" si="26"/>
        <v>2638.208820474932</v>
      </c>
      <c r="L126" s="38">
        <f t="shared" si="27"/>
        <v>3542.7400994978393</v>
      </c>
      <c r="M126" s="38">
        <f t="shared" si="28"/>
        <v>904.5312790229073</v>
      </c>
      <c r="N126" s="37"/>
      <c r="O126" s="38">
        <f t="shared" si="29"/>
        <v>380.99769028816235</v>
      </c>
      <c r="P126" s="38">
        <f t="shared" si="30"/>
        <v>259.5949377176875</v>
      </c>
      <c r="Q126" s="38">
        <f t="shared" si="31"/>
        <v>263.93865101705745</v>
      </c>
      <c r="R126" s="38">
        <f t="shared" si="32"/>
        <v>0</v>
      </c>
      <c r="T126" s="22">
        <v>10.456807084683755</v>
      </c>
      <c r="U126" s="22">
        <v>88.55717122911732</v>
      </c>
      <c r="V126" s="22">
        <v>87.94305937504213</v>
      </c>
      <c r="W126" s="22">
        <v>711.618578331511</v>
      </c>
      <c r="X126" s="22">
        <v>38.121490372280256</v>
      </c>
      <c r="Y126" s="22">
        <v>18.638246968776656</v>
      </c>
      <c r="Z126" s="22">
        <v>67.76124382008334</v>
      </c>
      <c r="AA126" s="22">
        <v>236.82930129377002</v>
      </c>
      <c r="AB126" s="22">
        <v>742.791580872139</v>
      </c>
      <c r="AC126" s="22">
        <v>522.6972538487192</v>
      </c>
      <c r="AD126" s="22">
        <v>112.79408727880897</v>
      </c>
      <c r="AF126" s="22">
        <v>-1.936428992313956</v>
      </c>
      <c r="AG126" s="22">
        <v>24.42361009905085</v>
      </c>
      <c r="AH126" s="22">
        <v>-24.722552394728986</v>
      </c>
      <c r="AI126" s="22">
        <v>38.77977347440334</v>
      </c>
      <c r="AJ126" s="22">
        <v>15.890820990845043</v>
      </c>
      <c r="AK126" s="22">
        <v>0</v>
      </c>
      <c r="AL126" s="22">
        <v>0</v>
      </c>
      <c r="AM126" s="22">
        <v>0</v>
      </c>
      <c r="AN126" s="22">
        <v>188.04065883839436</v>
      </c>
      <c r="AO126" s="22">
        <v>134.62517375762977</v>
      </c>
      <c r="AP126" s="22">
        <v>5.896634514881883</v>
      </c>
      <c r="AR126" s="22">
        <v>0</v>
      </c>
      <c r="AS126" s="22">
        <v>11.914824437818655</v>
      </c>
      <c r="AT126" s="22">
        <v>0</v>
      </c>
      <c r="AU126" s="22">
        <v>23.878360077152923</v>
      </c>
      <c r="AV126" s="22">
        <v>0</v>
      </c>
      <c r="AW126" s="22">
        <v>0</v>
      </c>
      <c r="AX126" s="22">
        <v>0</v>
      </c>
      <c r="AY126" s="22">
        <v>0</v>
      </c>
      <c r="AZ126" s="22">
        <v>154.48517038409543</v>
      </c>
      <c r="BA126" s="22">
        <v>69.31658281862049</v>
      </c>
      <c r="BB126" s="22">
        <v>0</v>
      </c>
      <c r="BD126" s="22">
        <v>0</v>
      </c>
      <c r="BE126" s="22">
        <v>0</v>
      </c>
      <c r="BF126" s="22">
        <v>0</v>
      </c>
      <c r="BG126" s="22">
        <v>0</v>
      </c>
      <c r="BH126" s="22">
        <v>0</v>
      </c>
      <c r="BI126" s="22">
        <v>52.11030970684952</v>
      </c>
      <c r="BJ126" s="22">
        <v>-8.13827480488462</v>
      </c>
      <c r="BK126" s="22">
        <v>219.96661611509253</v>
      </c>
      <c r="BL126" s="22">
        <v>0</v>
      </c>
      <c r="BM126" s="22">
        <v>0</v>
      </c>
      <c r="BN126" s="22">
        <v>0</v>
      </c>
      <c r="BP126" s="22">
        <v>0</v>
      </c>
      <c r="BQ126" s="22">
        <v>0</v>
      </c>
      <c r="BR126" s="22">
        <v>0</v>
      </c>
      <c r="BS126" s="22">
        <v>0</v>
      </c>
      <c r="BT126" s="22">
        <v>0</v>
      </c>
      <c r="BU126" s="22">
        <v>0</v>
      </c>
      <c r="BV126" s="22">
        <v>0</v>
      </c>
      <c r="BW126" s="22">
        <v>0</v>
      </c>
      <c r="BX126" s="22">
        <v>0</v>
      </c>
      <c r="BY126" s="22">
        <v>0</v>
      </c>
      <c r="BZ126" s="22">
        <v>0</v>
      </c>
    </row>
    <row r="127" spans="1:78" ht="12">
      <c r="A127" s="36" t="s">
        <v>17</v>
      </c>
      <c r="B127" s="36">
        <v>1611</v>
      </c>
      <c r="C127" s="36" t="s">
        <v>355</v>
      </c>
      <c r="D127" s="36" t="s">
        <v>624</v>
      </c>
      <c r="E127" s="36">
        <v>611</v>
      </c>
      <c r="F127" s="36" t="s">
        <v>79</v>
      </c>
      <c r="G127" s="36">
        <v>1</v>
      </c>
      <c r="H127" s="36">
        <f t="shared" si="16"/>
        <v>6111</v>
      </c>
      <c r="I127" s="37" t="str">
        <f t="shared" si="25"/>
        <v>Menlo Park</v>
      </c>
      <c r="J127" s="37"/>
      <c r="K127" s="38">
        <f t="shared" si="26"/>
        <v>1484.2182043907192</v>
      </c>
      <c r="L127" s="38">
        <f t="shared" si="27"/>
        <v>2018.326720872784</v>
      </c>
      <c r="M127" s="38">
        <f t="shared" si="28"/>
        <v>534.1085164820649</v>
      </c>
      <c r="N127" s="37"/>
      <c r="O127" s="38">
        <f t="shared" si="29"/>
        <v>147.71360028764366</v>
      </c>
      <c r="P127" s="38">
        <f t="shared" si="30"/>
        <v>104.29992792785396</v>
      </c>
      <c r="Q127" s="38">
        <f t="shared" si="31"/>
        <v>282.0949882665674</v>
      </c>
      <c r="R127" s="38">
        <f t="shared" si="32"/>
        <v>0</v>
      </c>
      <c r="T127" s="22">
        <v>8.365445667747005</v>
      </c>
      <c r="U127" s="22">
        <v>8.69757931714545</v>
      </c>
      <c r="V127" s="22">
        <v>24.83887936546991</v>
      </c>
      <c r="W127" s="22">
        <v>17.071657813508466</v>
      </c>
      <c r="X127" s="22">
        <v>48.15346152288032</v>
      </c>
      <c r="Y127" s="22">
        <v>64.90103855199014</v>
      </c>
      <c r="Z127" s="22">
        <v>66.8068601043075</v>
      </c>
      <c r="AA127" s="22">
        <v>257.226083223377</v>
      </c>
      <c r="AB127" s="22">
        <v>320.75090992206003</v>
      </c>
      <c r="AC127" s="22">
        <v>81.61413261848423</v>
      </c>
      <c r="AD127" s="22">
        <v>585.7921562837491</v>
      </c>
      <c r="AF127" s="22">
        <v>-1.549143193851165</v>
      </c>
      <c r="AG127" s="22">
        <v>2.398747420442495</v>
      </c>
      <c r="AH127" s="22">
        <v>-6.982705638205896</v>
      </c>
      <c r="AI127" s="22">
        <v>0.9303228485020999</v>
      </c>
      <c r="AJ127" s="22">
        <v>20.072615988435842</v>
      </c>
      <c r="AK127" s="22">
        <v>0</v>
      </c>
      <c r="AL127" s="22">
        <v>0</v>
      </c>
      <c r="AM127" s="22">
        <v>0</v>
      </c>
      <c r="AN127" s="22">
        <v>81.19937540748849</v>
      </c>
      <c r="AO127" s="22">
        <v>21.02042186741939</v>
      </c>
      <c r="AP127" s="22">
        <v>30.6239655874124</v>
      </c>
      <c r="AR127" s="22">
        <v>0</v>
      </c>
      <c r="AS127" s="22">
        <v>4.787132372700526</v>
      </c>
      <c r="AT127" s="22">
        <v>0</v>
      </c>
      <c r="AU127" s="22">
        <v>9.593835908275127</v>
      </c>
      <c r="AV127" s="22">
        <v>0</v>
      </c>
      <c r="AW127" s="22">
        <v>0</v>
      </c>
      <c r="AX127" s="22">
        <v>0</v>
      </c>
      <c r="AY127" s="22">
        <v>0</v>
      </c>
      <c r="AZ127" s="22">
        <v>62.06897668592536</v>
      </c>
      <c r="BA127" s="22">
        <v>27.849982960952943</v>
      </c>
      <c r="BB127" s="22">
        <v>0</v>
      </c>
      <c r="BD127" s="22">
        <v>0</v>
      </c>
      <c r="BE127" s="22">
        <v>0</v>
      </c>
      <c r="BF127" s="22">
        <v>0</v>
      </c>
      <c r="BG127" s="22">
        <v>0</v>
      </c>
      <c r="BH127" s="22">
        <v>0</v>
      </c>
      <c r="BI127" s="22">
        <v>51.78691726643157</v>
      </c>
      <c r="BJ127" s="22">
        <v>-6.519739348660248</v>
      </c>
      <c r="BK127" s="22">
        <v>236.82781034879605</v>
      </c>
      <c r="BL127" s="22">
        <v>0</v>
      </c>
      <c r="BM127" s="22">
        <v>0</v>
      </c>
      <c r="BN127" s="22">
        <v>0</v>
      </c>
      <c r="BP127" s="22">
        <v>0</v>
      </c>
      <c r="BQ127" s="22">
        <v>0</v>
      </c>
      <c r="BR127" s="22">
        <v>0</v>
      </c>
      <c r="BS127" s="22">
        <v>0</v>
      </c>
      <c r="BT127" s="22">
        <v>0</v>
      </c>
      <c r="BU127" s="22">
        <v>0</v>
      </c>
      <c r="BV127" s="22">
        <v>0</v>
      </c>
      <c r="BW127" s="22">
        <v>0</v>
      </c>
      <c r="BX127" s="22">
        <v>0</v>
      </c>
      <c r="BY127" s="22">
        <v>0</v>
      </c>
      <c r="BZ127" s="22">
        <v>0</v>
      </c>
    </row>
    <row r="128" spans="1:78" ht="12">
      <c r="A128" s="36" t="s">
        <v>17</v>
      </c>
      <c r="B128" s="36">
        <v>1612</v>
      </c>
      <c r="C128" s="36" t="s">
        <v>356</v>
      </c>
      <c r="D128" s="36" t="s">
        <v>624</v>
      </c>
      <c r="E128" s="36">
        <v>606</v>
      </c>
      <c r="F128" s="36" t="s">
        <v>74</v>
      </c>
      <c r="G128" s="36">
        <v>0</v>
      </c>
      <c r="H128" s="36">
        <f t="shared" si="16"/>
        <v>6060</v>
      </c>
      <c r="I128" s="37" t="s">
        <v>88</v>
      </c>
      <c r="J128" s="37"/>
      <c r="K128" s="38">
        <f t="shared" si="26"/>
        <v>296.12435075792047</v>
      </c>
      <c r="L128" s="38">
        <f t="shared" si="27"/>
        <v>413.1073487803965</v>
      </c>
      <c r="M128" s="38">
        <f t="shared" si="28"/>
        <v>116.98299802247598</v>
      </c>
      <c r="N128" s="37"/>
      <c r="O128" s="38">
        <f t="shared" si="29"/>
        <v>20.031148491581785</v>
      </c>
      <c r="P128" s="38">
        <f t="shared" si="30"/>
        <v>30.192387389544752</v>
      </c>
      <c r="Q128" s="38">
        <f t="shared" si="31"/>
        <v>66.75946214134945</v>
      </c>
      <c r="R128" s="38">
        <f t="shared" si="32"/>
        <v>0</v>
      </c>
      <c r="T128" s="22">
        <v>0</v>
      </c>
      <c r="U128" s="22">
        <v>2.3720670864942135</v>
      </c>
      <c r="V128" s="22">
        <v>4.027926383589716</v>
      </c>
      <c r="W128" s="22">
        <v>0</v>
      </c>
      <c r="X128" s="22">
        <v>0</v>
      </c>
      <c r="Y128" s="22">
        <v>0</v>
      </c>
      <c r="Z128" s="22">
        <v>0.9543837157758215</v>
      </c>
      <c r="AA128" s="22">
        <v>112.18230061283842</v>
      </c>
      <c r="AB128" s="22">
        <v>31.777179930358884</v>
      </c>
      <c r="AC128" s="22">
        <v>23.842330877310005</v>
      </c>
      <c r="AD128" s="22">
        <v>120.96816215155344</v>
      </c>
      <c r="AF128" s="22">
        <v>0</v>
      </c>
      <c r="AG128" s="22">
        <v>0.654203841938862</v>
      </c>
      <c r="AH128" s="22">
        <v>-1.132330644033389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8.044520164209384</v>
      </c>
      <c r="AO128" s="22">
        <v>6.1407973994708325</v>
      </c>
      <c r="AP128" s="22">
        <v>6.323957729996096</v>
      </c>
      <c r="AR128" s="22">
        <v>0</v>
      </c>
      <c r="AS128" s="22">
        <v>1.3857627512607882</v>
      </c>
      <c r="AT128" s="22">
        <v>0</v>
      </c>
      <c r="AU128" s="22">
        <v>2.7771908959968874</v>
      </c>
      <c r="AV128" s="22">
        <v>0</v>
      </c>
      <c r="AW128" s="22">
        <v>0</v>
      </c>
      <c r="AX128" s="22">
        <v>0</v>
      </c>
      <c r="AY128" s="22">
        <v>0</v>
      </c>
      <c r="AZ128" s="22">
        <v>17.96751566569025</v>
      </c>
      <c r="BA128" s="22">
        <v>8.061918076596825</v>
      </c>
      <c r="BB128" s="22">
        <v>0</v>
      </c>
      <c r="BD128" s="22">
        <v>0</v>
      </c>
      <c r="BE128" s="22">
        <v>0</v>
      </c>
      <c r="BF128" s="22">
        <v>0</v>
      </c>
      <c r="BG128" s="22">
        <v>0</v>
      </c>
      <c r="BH128" s="22">
        <v>0</v>
      </c>
      <c r="BI128" s="22">
        <v>1.700907935232075</v>
      </c>
      <c r="BJ128" s="22">
        <v>-0.08282828605102836</v>
      </c>
      <c r="BK128" s="22">
        <v>65.1413824921684</v>
      </c>
      <c r="BL128" s="22">
        <v>0</v>
      </c>
      <c r="BM128" s="22">
        <v>0</v>
      </c>
      <c r="BN128" s="22">
        <v>0</v>
      </c>
      <c r="BP128" s="22">
        <v>0</v>
      </c>
      <c r="BQ128" s="22">
        <v>0</v>
      </c>
      <c r="BR128" s="22">
        <v>0</v>
      </c>
      <c r="BS128" s="22">
        <v>0</v>
      </c>
      <c r="BT128" s="22">
        <v>0</v>
      </c>
      <c r="BU128" s="22">
        <v>0</v>
      </c>
      <c r="BV128" s="22">
        <v>0</v>
      </c>
      <c r="BW128" s="22">
        <v>0</v>
      </c>
      <c r="BX128" s="22">
        <v>0</v>
      </c>
      <c r="BY128" s="22">
        <v>0</v>
      </c>
      <c r="BZ128" s="22">
        <v>0</v>
      </c>
    </row>
    <row r="129" spans="1:78" ht="12">
      <c r="A129" s="36" t="s">
        <v>17</v>
      </c>
      <c r="B129" s="36">
        <v>1613</v>
      </c>
      <c r="C129" s="36" t="s">
        <v>357</v>
      </c>
      <c r="D129" s="36" t="s">
        <v>624</v>
      </c>
      <c r="E129" s="36">
        <v>615</v>
      </c>
      <c r="F129" s="36" t="s">
        <v>83</v>
      </c>
      <c r="G129" s="36">
        <v>0</v>
      </c>
      <c r="H129" s="36">
        <f t="shared" si="16"/>
        <v>6150</v>
      </c>
      <c r="I129" s="37" t="s">
        <v>88</v>
      </c>
      <c r="J129" s="37"/>
      <c r="K129" s="38">
        <f t="shared" si="26"/>
        <v>3675.7791653344493</v>
      </c>
      <c r="L129" s="38">
        <f t="shared" si="27"/>
        <v>5753.177588545287</v>
      </c>
      <c r="M129" s="38">
        <f t="shared" si="28"/>
        <v>2077.398423210838</v>
      </c>
      <c r="N129" s="37"/>
      <c r="O129" s="38">
        <f t="shared" si="29"/>
        <v>350.0800608734293</v>
      </c>
      <c r="P129" s="38">
        <f t="shared" si="30"/>
        <v>1312.2990537921592</v>
      </c>
      <c r="Q129" s="38">
        <f t="shared" si="31"/>
        <v>415.0193085452491</v>
      </c>
      <c r="R129" s="38">
        <f t="shared" si="32"/>
        <v>0</v>
      </c>
      <c r="T129" s="22">
        <v>4.879843306185752</v>
      </c>
      <c r="U129" s="22">
        <v>612.7839973443384</v>
      </c>
      <c r="V129" s="22">
        <v>658.5659637169186</v>
      </c>
      <c r="W129" s="22">
        <v>307.2898406431525</v>
      </c>
      <c r="X129" s="22">
        <v>327.0422595095623</v>
      </c>
      <c r="Y129" s="22">
        <v>60.9071284872523</v>
      </c>
      <c r="Z129" s="22">
        <v>58.69459852021302</v>
      </c>
      <c r="AA129" s="22">
        <v>639.0991671276857</v>
      </c>
      <c r="AB129" s="22">
        <v>142.00427281379126</v>
      </c>
      <c r="AC129" s="22">
        <v>647.4109845915715</v>
      </c>
      <c r="AD129" s="22">
        <v>217.1011092737781</v>
      </c>
      <c r="AF129" s="22">
        <v>-0.903666863079846</v>
      </c>
      <c r="AG129" s="22">
        <v>169.00265916753938</v>
      </c>
      <c r="AH129" s="22">
        <v>-185.1360602994591</v>
      </c>
      <c r="AI129" s="22">
        <v>16.745811273037805</v>
      </c>
      <c r="AJ129" s="22">
        <v>136.32651692146015</v>
      </c>
      <c r="AK129" s="22">
        <v>0</v>
      </c>
      <c r="AL129" s="22">
        <v>0</v>
      </c>
      <c r="AM129" s="22">
        <v>0</v>
      </c>
      <c r="AN129" s="22">
        <v>35.948949483810686</v>
      </c>
      <c r="AO129" s="22">
        <v>166.74626784716952</v>
      </c>
      <c r="AP129" s="22">
        <v>11.349583342950748</v>
      </c>
      <c r="AR129" s="22">
        <v>0</v>
      </c>
      <c r="AS129" s="22">
        <v>60.23157837096671</v>
      </c>
      <c r="AT129" s="22">
        <v>0</v>
      </c>
      <c r="AU129" s="22">
        <v>120.70940061795051</v>
      </c>
      <c r="AV129" s="22">
        <v>0</v>
      </c>
      <c r="AW129" s="22">
        <v>0</v>
      </c>
      <c r="AX129" s="22">
        <v>0</v>
      </c>
      <c r="AY129" s="22">
        <v>0</v>
      </c>
      <c r="AZ129" s="22">
        <v>780.9502939554274</v>
      </c>
      <c r="BA129" s="22">
        <v>350.4077808478146</v>
      </c>
      <c r="BB129" s="22">
        <v>0</v>
      </c>
      <c r="BD129" s="22">
        <v>0</v>
      </c>
      <c r="BE129" s="22">
        <v>0</v>
      </c>
      <c r="BF129" s="22">
        <v>0</v>
      </c>
      <c r="BG129" s="22">
        <v>0</v>
      </c>
      <c r="BH129" s="22">
        <v>0</v>
      </c>
      <c r="BI129" s="22">
        <v>41.39472785533219</v>
      </c>
      <c r="BJ129" s="22">
        <v>-5.093939592138245</v>
      </c>
      <c r="BK129" s="22">
        <v>378.7185202820551</v>
      </c>
      <c r="BL129" s="22">
        <v>0</v>
      </c>
      <c r="BM129" s="22">
        <v>0</v>
      </c>
      <c r="BN129" s="22">
        <v>0</v>
      </c>
      <c r="BP129" s="22">
        <v>0</v>
      </c>
      <c r="BQ129" s="22">
        <v>0</v>
      </c>
      <c r="BR129" s="22">
        <v>0</v>
      </c>
      <c r="BS129" s="22">
        <v>0</v>
      </c>
      <c r="BT129" s="22">
        <v>0</v>
      </c>
      <c r="BU129" s="22">
        <v>0</v>
      </c>
      <c r="BV129" s="22">
        <v>0</v>
      </c>
      <c r="BW129" s="22">
        <v>0</v>
      </c>
      <c r="BX129" s="22">
        <v>0</v>
      </c>
      <c r="BY129" s="22">
        <v>0</v>
      </c>
      <c r="BZ129" s="22">
        <v>0</v>
      </c>
    </row>
    <row r="130" spans="1:78" ht="12">
      <c r="A130" s="36" t="s">
        <v>17</v>
      </c>
      <c r="B130" s="36">
        <v>1614</v>
      </c>
      <c r="C130" s="36" t="s">
        <v>358</v>
      </c>
      <c r="D130" s="36" t="s">
        <v>624</v>
      </c>
      <c r="E130" s="36">
        <v>602</v>
      </c>
      <c r="F130" s="36" t="s">
        <v>70</v>
      </c>
      <c r="G130" s="36">
        <v>0</v>
      </c>
      <c r="H130" s="36">
        <f t="shared" si="16"/>
        <v>6020</v>
      </c>
      <c r="I130" s="37" t="s">
        <v>88</v>
      </c>
      <c r="J130" s="37"/>
      <c r="K130" s="38">
        <f t="shared" si="26"/>
        <v>585.2160790150166</v>
      </c>
      <c r="L130" s="38">
        <f t="shared" si="27"/>
        <v>637.7785301118645</v>
      </c>
      <c r="M130" s="38">
        <f t="shared" si="28"/>
        <v>52.56245109684784</v>
      </c>
      <c r="N130" s="37"/>
      <c r="O130" s="38">
        <f t="shared" si="29"/>
        <v>-4.550946834506577</v>
      </c>
      <c r="P130" s="38">
        <f t="shared" si="30"/>
        <v>0</v>
      </c>
      <c r="Q130" s="38">
        <f t="shared" si="31"/>
        <v>57.11339793135441</v>
      </c>
      <c r="R130" s="38">
        <f t="shared" si="32"/>
        <v>0</v>
      </c>
      <c r="T130" s="22">
        <v>6.971204723122504</v>
      </c>
      <c r="U130" s="22">
        <v>67.9992564795008</v>
      </c>
      <c r="V130" s="22">
        <v>204.0816034352123</v>
      </c>
      <c r="W130" s="22">
        <v>35.94033223896519</v>
      </c>
      <c r="X130" s="22">
        <v>4.012788460240026</v>
      </c>
      <c r="Y130" s="22">
        <v>3.661084226009701</v>
      </c>
      <c r="Z130" s="22">
        <v>4.294726720991197</v>
      </c>
      <c r="AA130" s="22">
        <v>111.0491460611936</v>
      </c>
      <c r="AB130" s="22">
        <v>10.923405601060868</v>
      </c>
      <c r="AC130" s="22">
        <v>106.37347622184461</v>
      </c>
      <c r="AD130" s="22">
        <v>29.909054846875883</v>
      </c>
      <c r="AF130" s="22">
        <v>-1.2909526615426374</v>
      </c>
      <c r="AG130" s="22">
        <v>18.75384346891405</v>
      </c>
      <c r="AH130" s="22">
        <v>-57.3714192976917</v>
      </c>
      <c r="AI130" s="22">
        <v>1.9585744178991582</v>
      </c>
      <c r="AJ130" s="22">
        <v>1.6727179990363201</v>
      </c>
      <c r="AK130" s="22">
        <v>0</v>
      </c>
      <c r="AL130" s="22">
        <v>0</v>
      </c>
      <c r="AM130" s="22">
        <v>0</v>
      </c>
      <c r="AN130" s="22">
        <v>2.765303806446976</v>
      </c>
      <c r="AO130" s="22">
        <v>27.39740378225448</v>
      </c>
      <c r="AP130" s="22">
        <v>1.5635816501767774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D130" s="22">
        <v>0</v>
      </c>
      <c r="BE130" s="22">
        <v>0</v>
      </c>
      <c r="BF130" s="22">
        <v>0</v>
      </c>
      <c r="BG130" s="22">
        <v>0</v>
      </c>
      <c r="BH130" s="22">
        <v>0</v>
      </c>
      <c r="BI130" s="22">
        <v>2.452888285545203</v>
      </c>
      <c r="BJ130" s="22">
        <v>-0.3727272872296277</v>
      </c>
      <c r="BK130" s="22">
        <v>55.033236933038836</v>
      </c>
      <c r="BL130" s="22">
        <v>0</v>
      </c>
      <c r="BM130" s="22">
        <v>0</v>
      </c>
      <c r="BN130" s="22">
        <v>0</v>
      </c>
      <c r="BP130" s="22">
        <v>0</v>
      </c>
      <c r="BQ130" s="22">
        <v>0</v>
      </c>
      <c r="BR130" s="22">
        <v>0</v>
      </c>
      <c r="BS130" s="22">
        <v>0</v>
      </c>
      <c r="BT130" s="22">
        <v>0</v>
      </c>
      <c r="BU130" s="22">
        <v>0</v>
      </c>
      <c r="BV130" s="22">
        <v>0</v>
      </c>
      <c r="BW130" s="22">
        <v>0</v>
      </c>
      <c r="BX130" s="22">
        <v>0</v>
      </c>
      <c r="BY130" s="22">
        <v>0</v>
      </c>
      <c r="BZ130" s="22">
        <v>0</v>
      </c>
    </row>
    <row r="131" spans="1:78" ht="12">
      <c r="A131" s="36" t="s">
        <v>17</v>
      </c>
      <c r="B131" s="36">
        <v>1614</v>
      </c>
      <c r="C131" s="36" t="s">
        <v>358</v>
      </c>
      <c r="D131" s="36" t="s">
        <v>624</v>
      </c>
      <c r="E131" s="36">
        <v>612</v>
      </c>
      <c r="F131" s="36" t="s">
        <v>80</v>
      </c>
      <c r="G131" s="36">
        <v>0</v>
      </c>
      <c r="H131" s="36">
        <f t="shared" si="16"/>
        <v>6120</v>
      </c>
      <c r="I131" s="37" t="s">
        <v>88</v>
      </c>
      <c r="J131" s="37"/>
      <c r="K131" s="38">
        <f t="shared" si="26"/>
        <v>0</v>
      </c>
      <c r="L131" s="38">
        <f t="shared" si="27"/>
        <v>0</v>
      </c>
      <c r="M131" s="38">
        <f t="shared" si="28"/>
        <v>0</v>
      </c>
      <c r="N131" s="37"/>
      <c r="O131" s="38">
        <f t="shared" si="29"/>
        <v>0</v>
      </c>
      <c r="P131" s="38">
        <f t="shared" si="30"/>
        <v>0</v>
      </c>
      <c r="Q131" s="38">
        <f t="shared" si="31"/>
        <v>0</v>
      </c>
      <c r="R131" s="38">
        <f t="shared" si="32"/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D131" s="22">
        <v>0</v>
      </c>
      <c r="BE131" s="22">
        <v>0</v>
      </c>
      <c r="BF131" s="22">
        <v>0</v>
      </c>
      <c r="BG131" s="22">
        <v>0</v>
      </c>
      <c r="BH131" s="22">
        <v>0</v>
      </c>
      <c r="BI131" s="22">
        <v>0</v>
      </c>
      <c r="BJ131" s="22">
        <v>0</v>
      </c>
      <c r="BK131" s="22">
        <v>0</v>
      </c>
      <c r="BL131" s="22">
        <v>0</v>
      </c>
      <c r="BM131" s="22">
        <v>0</v>
      </c>
      <c r="BN131" s="22">
        <v>0</v>
      </c>
      <c r="BP131" s="22">
        <v>0</v>
      </c>
      <c r="BQ131" s="22">
        <v>0</v>
      </c>
      <c r="BR131" s="22">
        <v>0</v>
      </c>
      <c r="BS131" s="22">
        <v>0</v>
      </c>
      <c r="BT131" s="22">
        <v>0</v>
      </c>
      <c r="BU131" s="22">
        <v>0</v>
      </c>
      <c r="BV131" s="22">
        <v>0</v>
      </c>
      <c r="BW131" s="22">
        <v>0</v>
      </c>
      <c r="BX131" s="22">
        <v>0</v>
      </c>
      <c r="BY131" s="22">
        <v>0</v>
      </c>
      <c r="BZ131" s="22">
        <v>0</v>
      </c>
    </row>
    <row r="132" spans="1:78" ht="12">
      <c r="A132" s="36" t="s">
        <v>17</v>
      </c>
      <c r="B132" s="36">
        <v>1614</v>
      </c>
      <c r="C132" s="36" t="s">
        <v>358</v>
      </c>
      <c r="D132" s="36" t="s">
        <v>624</v>
      </c>
      <c r="E132" s="36">
        <v>619</v>
      </c>
      <c r="F132" s="36" t="s">
        <v>86</v>
      </c>
      <c r="G132" s="36">
        <v>0</v>
      </c>
      <c r="H132" s="36">
        <f t="shared" si="16"/>
        <v>6190</v>
      </c>
      <c r="I132" s="37" t="s">
        <v>88</v>
      </c>
      <c r="J132" s="37"/>
      <c r="K132" s="38">
        <f t="shared" si="26"/>
        <v>25.768401134110732</v>
      </c>
      <c r="L132" s="38">
        <f t="shared" si="27"/>
        <v>46.132524404074616</v>
      </c>
      <c r="M132" s="38">
        <f t="shared" si="28"/>
        <v>20.364123269963883</v>
      </c>
      <c r="N132" s="37"/>
      <c r="O132" s="38">
        <f t="shared" si="29"/>
        <v>5.107106667561371</v>
      </c>
      <c r="P132" s="38">
        <f t="shared" si="30"/>
        <v>11.68686869377331</v>
      </c>
      <c r="Q132" s="38">
        <f t="shared" si="31"/>
        <v>3.5701479086292007</v>
      </c>
      <c r="R132" s="38">
        <f t="shared" si="32"/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6.01918269036004</v>
      </c>
      <c r="Y132" s="22">
        <v>0</v>
      </c>
      <c r="Z132" s="22">
        <v>2.8631511473274647</v>
      </c>
      <c r="AA132" s="22">
        <v>6.798927309868995</v>
      </c>
      <c r="AB132" s="22">
        <v>0</v>
      </c>
      <c r="AC132" s="22">
        <v>10.087139986554233</v>
      </c>
      <c r="AD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2.5090769985544803</v>
      </c>
      <c r="AK132" s="22">
        <v>0</v>
      </c>
      <c r="AL132" s="22">
        <v>0</v>
      </c>
      <c r="AM132" s="22">
        <v>0</v>
      </c>
      <c r="AN132" s="22">
        <v>0</v>
      </c>
      <c r="AO132" s="22">
        <v>2.598029669006891</v>
      </c>
      <c r="AP132" s="22">
        <v>0</v>
      </c>
      <c r="AR132" s="22">
        <v>0</v>
      </c>
      <c r="AS132" s="22">
        <v>0.5364010174404122</v>
      </c>
      <c r="AT132" s="22">
        <v>0</v>
      </c>
      <c r="AU132" s="22">
        <v>1.0749949952714775</v>
      </c>
      <c r="AV132" s="22">
        <v>0</v>
      </c>
      <c r="AW132" s="22">
        <v>0</v>
      </c>
      <c r="AX132" s="22">
        <v>0</v>
      </c>
      <c r="AY132" s="22">
        <v>0</v>
      </c>
      <c r="AZ132" s="22">
        <v>6.95486559671501</v>
      </c>
      <c r="BA132" s="22">
        <v>3.1206070843464104</v>
      </c>
      <c r="BB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  <c r="BJ132" s="22">
        <v>-0.2484848581530851</v>
      </c>
      <c r="BK132" s="22">
        <v>3.8186327667822857</v>
      </c>
      <c r="BL132" s="22">
        <v>0</v>
      </c>
      <c r="BM132" s="22">
        <v>0</v>
      </c>
      <c r="BN132" s="22">
        <v>0</v>
      </c>
      <c r="BP132" s="22">
        <v>0</v>
      </c>
      <c r="BQ132" s="22"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</row>
    <row r="133" spans="1:78" ht="12">
      <c r="A133" s="36" t="s">
        <v>17</v>
      </c>
      <c r="B133" s="36">
        <v>1615</v>
      </c>
      <c r="C133" s="36" t="s">
        <v>359</v>
      </c>
      <c r="D133" s="36" t="s">
        <v>360</v>
      </c>
      <c r="E133" s="36">
        <v>606</v>
      </c>
      <c r="F133" s="36" t="s">
        <v>74</v>
      </c>
      <c r="G133" s="36">
        <v>1</v>
      </c>
      <c r="H133" s="36">
        <f t="shared" si="16"/>
        <v>6061</v>
      </c>
      <c r="I133" s="37" t="str">
        <f t="shared" si="25"/>
        <v>Daly City</v>
      </c>
      <c r="J133" s="37"/>
      <c r="K133" s="38">
        <f t="shared" si="26"/>
        <v>1513.0460345531567</v>
      </c>
      <c r="L133" s="38">
        <f t="shared" si="27"/>
        <v>1667.8692510104913</v>
      </c>
      <c r="M133" s="38">
        <f t="shared" si="28"/>
        <v>154.8232164573347</v>
      </c>
      <c r="N133" s="37"/>
      <c r="O133" s="38">
        <f t="shared" si="29"/>
        <v>-248.76134529000555</v>
      </c>
      <c r="P133" s="38">
        <f t="shared" si="30"/>
        <v>71.00796682515325</v>
      </c>
      <c r="Q133" s="38">
        <f t="shared" si="31"/>
        <v>87.73889672374392</v>
      </c>
      <c r="R133" s="38">
        <f t="shared" si="32"/>
        <v>244.83769819844306</v>
      </c>
      <c r="T133" s="22">
        <v>0</v>
      </c>
      <c r="U133" s="22">
        <v>1.581378057662809</v>
      </c>
      <c r="V133" s="22">
        <v>1045.918217605463</v>
      </c>
      <c r="W133" s="22">
        <v>9.88359136571543</v>
      </c>
      <c r="X133" s="22">
        <v>4.012788460240026</v>
      </c>
      <c r="Y133" s="22">
        <v>133.13033549126183</v>
      </c>
      <c r="Z133" s="22">
        <v>45.333226499351525</v>
      </c>
      <c r="AA133" s="22">
        <v>12.46470006809316</v>
      </c>
      <c r="AB133" s="22">
        <v>0</v>
      </c>
      <c r="AC133" s="22">
        <v>141.21995981175928</v>
      </c>
      <c r="AD133" s="22">
        <v>119.50183719360984</v>
      </c>
      <c r="AF133" s="22">
        <v>0</v>
      </c>
      <c r="AG133" s="22">
        <v>0.436135894625908</v>
      </c>
      <c r="AH133" s="22">
        <v>-294.02852390066994</v>
      </c>
      <c r="AI133" s="22">
        <v>0.5386079649222686</v>
      </c>
      <c r="AJ133" s="22">
        <v>1.6727179990363206</v>
      </c>
      <c r="AK133" s="22">
        <v>0</v>
      </c>
      <c r="AL133" s="22">
        <v>0</v>
      </c>
      <c r="AM133" s="22">
        <v>0</v>
      </c>
      <c r="AN133" s="22">
        <v>0</v>
      </c>
      <c r="AO133" s="22">
        <v>36.372415366096476</v>
      </c>
      <c r="AP133" s="22">
        <v>6.247301385983395</v>
      </c>
      <c r="AR133" s="22">
        <v>0</v>
      </c>
      <c r="AS133" s="22">
        <v>3.259106151477571</v>
      </c>
      <c r="AT133" s="22">
        <v>0</v>
      </c>
      <c r="AU133" s="22">
        <v>6.531536458701953</v>
      </c>
      <c r="AV133" s="22">
        <v>0</v>
      </c>
      <c r="AW133" s="22">
        <v>0</v>
      </c>
      <c r="AX133" s="22">
        <v>0</v>
      </c>
      <c r="AY133" s="22">
        <v>0</v>
      </c>
      <c r="AZ133" s="22">
        <v>42.256902041524576</v>
      </c>
      <c r="BA133" s="22">
        <v>18.960422173449146</v>
      </c>
      <c r="BB133" s="22">
        <v>0</v>
      </c>
      <c r="BD133" s="22">
        <v>0</v>
      </c>
      <c r="BE133" s="22">
        <v>0</v>
      </c>
      <c r="BF133" s="22">
        <v>0</v>
      </c>
      <c r="BG133" s="22">
        <v>0</v>
      </c>
      <c r="BH133" s="22">
        <v>0</v>
      </c>
      <c r="BI133" s="22">
        <v>82.90259132073342</v>
      </c>
      <c r="BJ133" s="22">
        <v>-3.9729707661338853</v>
      </c>
      <c r="BK133" s="22">
        <v>8.809276169144379</v>
      </c>
      <c r="BL133" s="22">
        <v>0</v>
      </c>
      <c r="BM133" s="22">
        <v>0</v>
      </c>
      <c r="BN133" s="22">
        <v>0</v>
      </c>
      <c r="BP133" s="22">
        <v>0</v>
      </c>
      <c r="BQ133" s="22">
        <v>5.989249469677102</v>
      </c>
      <c r="BR133" s="22">
        <v>-5.570186106498102</v>
      </c>
      <c r="BS133" s="22">
        <v>13.103402930162847</v>
      </c>
      <c r="BT133" s="22">
        <v>22.508183127658846</v>
      </c>
      <c r="BU133" s="22">
        <v>1.6625411396423881</v>
      </c>
      <c r="BV133" s="22">
        <v>0</v>
      </c>
      <c r="BW133" s="22">
        <v>76.8315304092647</v>
      </c>
      <c r="BX133" s="22">
        <v>77.89592278807893</v>
      </c>
      <c r="BY133" s="22">
        <v>46.16520934861034</v>
      </c>
      <c r="BZ133" s="22">
        <v>6.251845091846017</v>
      </c>
    </row>
    <row r="134" spans="1:78" ht="12">
      <c r="A134" s="36" t="s">
        <v>17</v>
      </c>
      <c r="B134" s="36">
        <v>1616</v>
      </c>
      <c r="C134" s="36" t="s">
        <v>361</v>
      </c>
      <c r="D134" s="36" t="s">
        <v>360</v>
      </c>
      <c r="E134" s="36">
        <v>606</v>
      </c>
      <c r="F134" s="36" t="s">
        <v>74</v>
      </c>
      <c r="G134" s="36">
        <v>1</v>
      </c>
      <c r="H134" s="36">
        <f t="shared" si="16"/>
        <v>6061</v>
      </c>
      <c r="I134" s="37" t="str">
        <f t="shared" si="25"/>
        <v>Daly City</v>
      </c>
      <c r="J134" s="37"/>
      <c r="K134" s="38">
        <f t="shared" si="26"/>
        <v>2275.8616682190723</v>
      </c>
      <c r="L134" s="38">
        <f t="shared" si="27"/>
        <v>3569.262021855709</v>
      </c>
      <c r="M134" s="38">
        <f t="shared" si="28"/>
        <v>1293.4003536366367</v>
      </c>
      <c r="N134" s="37"/>
      <c r="O134" s="38">
        <f t="shared" si="29"/>
        <v>280.54886393223774</v>
      </c>
      <c r="P134" s="38">
        <f t="shared" si="30"/>
        <v>342.53503337463405</v>
      </c>
      <c r="Q134" s="38">
        <f t="shared" si="31"/>
        <v>302.0416520344762</v>
      </c>
      <c r="R134" s="38">
        <f t="shared" si="32"/>
        <v>368.2748042952887</v>
      </c>
      <c r="T134" s="22">
        <v>2.0913614169367514</v>
      </c>
      <c r="U134" s="22">
        <v>112.27784209405947</v>
      </c>
      <c r="V134" s="22">
        <v>134.9355338502555</v>
      </c>
      <c r="W134" s="22">
        <v>482.498960308108</v>
      </c>
      <c r="X134" s="22">
        <v>96.30692304576061</v>
      </c>
      <c r="Y134" s="22">
        <v>9.319123484388328</v>
      </c>
      <c r="Z134" s="22">
        <v>137.90844692960624</v>
      </c>
      <c r="AA134" s="22">
        <v>436.2645023832606</v>
      </c>
      <c r="AB134" s="22">
        <v>257.1965500613422</v>
      </c>
      <c r="AC134" s="22">
        <v>607.0624246453547</v>
      </c>
      <c r="AD134" s="22">
        <v>0</v>
      </c>
      <c r="AF134" s="22">
        <v>-0.38728579846279126</v>
      </c>
      <c r="AG134" s="22">
        <v>30.96564851843948</v>
      </c>
      <c r="AH134" s="22">
        <v>-37.93307657511852</v>
      </c>
      <c r="AI134" s="22">
        <v>26.293861560296207</v>
      </c>
      <c r="AJ134" s="22">
        <v>40.145231976871685</v>
      </c>
      <c r="AK134" s="22">
        <v>0</v>
      </c>
      <c r="AL134" s="22">
        <v>0</v>
      </c>
      <c r="AM134" s="22">
        <v>0</v>
      </c>
      <c r="AN134" s="22">
        <v>65.11033507906971</v>
      </c>
      <c r="AO134" s="22">
        <v>156.35414917114196</v>
      </c>
      <c r="AP134" s="22">
        <v>0</v>
      </c>
      <c r="AR134" s="22">
        <v>0</v>
      </c>
      <c r="AS134" s="22">
        <v>15.721588496072753</v>
      </c>
      <c r="AT134" s="22">
        <v>0</v>
      </c>
      <c r="AU134" s="22">
        <v>31.5074513311737</v>
      </c>
      <c r="AV134" s="22">
        <v>0</v>
      </c>
      <c r="AW134" s="22">
        <v>0</v>
      </c>
      <c r="AX134" s="22">
        <v>0</v>
      </c>
      <c r="AY134" s="22">
        <v>0</v>
      </c>
      <c r="AZ134" s="22">
        <v>203.84289254110786</v>
      </c>
      <c r="BA134" s="22">
        <v>91.46310100627977</v>
      </c>
      <c r="BB134" s="22"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5.803181392451339</v>
      </c>
      <c r="BJ134" s="22">
        <v>-12.086195278028347</v>
      </c>
      <c r="BK134" s="22">
        <v>308.32466592005323</v>
      </c>
      <c r="BL134" s="22">
        <v>0</v>
      </c>
      <c r="BM134" s="22">
        <v>0</v>
      </c>
      <c r="BN134" s="22">
        <v>0</v>
      </c>
      <c r="BP134" s="22">
        <v>0</v>
      </c>
      <c r="BQ134" s="22">
        <v>9.008782930695851</v>
      </c>
      <c r="BR134" s="22">
        <v>-8.378445040748097</v>
      </c>
      <c r="BS134" s="22">
        <v>19.7096002176789</v>
      </c>
      <c r="BT134" s="22">
        <v>33.855884111696774</v>
      </c>
      <c r="BU134" s="22">
        <v>2.5007260619580522</v>
      </c>
      <c r="BV134" s="22">
        <v>0</v>
      </c>
      <c r="BW134" s="22">
        <v>115.56683073472632</v>
      </c>
      <c r="BX134" s="22">
        <v>117.1678460109094</v>
      </c>
      <c r="BY134" s="22">
        <v>69.43981079388621</v>
      </c>
      <c r="BZ134" s="22">
        <v>9.403768474485249</v>
      </c>
    </row>
    <row r="135" spans="1:78" ht="12">
      <c r="A135" s="36" t="s">
        <v>17</v>
      </c>
      <c r="B135" s="36">
        <v>1617</v>
      </c>
      <c r="C135" s="36" t="s">
        <v>362</v>
      </c>
      <c r="D135" s="36" t="s">
        <v>363</v>
      </c>
      <c r="E135" s="36">
        <v>606</v>
      </c>
      <c r="F135" s="36" t="s">
        <v>74</v>
      </c>
      <c r="G135" s="36">
        <v>1</v>
      </c>
      <c r="H135" s="36">
        <f t="shared" si="16"/>
        <v>6061</v>
      </c>
      <c r="I135" s="37" t="str">
        <f t="shared" si="25"/>
        <v>Daly City</v>
      </c>
      <c r="J135" s="37"/>
      <c r="K135" s="38">
        <f t="shared" si="26"/>
        <v>1108.1877890363571</v>
      </c>
      <c r="L135" s="38">
        <f t="shared" si="27"/>
        <v>3264.5043421976256</v>
      </c>
      <c r="M135" s="38">
        <f t="shared" si="28"/>
        <v>2156.3165531612685</v>
      </c>
      <c r="N135" s="37"/>
      <c r="O135" s="38">
        <f t="shared" si="29"/>
        <v>156.68019499934184</v>
      </c>
      <c r="P135" s="38">
        <f t="shared" si="30"/>
        <v>706.6247044171286</v>
      </c>
      <c r="Q135" s="38">
        <f t="shared" si="31"/>
        <v>94.00296733153826</v>
      </c>
      <c r="R135" s="38">
        <f t="shared" si="32"/>
        <v>1199.00868641326</v>
      </c>
      <c r="T135" s="22">
        <v>1.3942409446245008</v>
      </c>
      <c r="U135" s="22">
        <v>21.348603778447924</v>
      </c>
      <c r="V135" s="22">
        <v>98.01287533401646</v>
      </c>
      <c r="W135" s="22">
        <v>85.35828906754234</v>
      </c>
      <c r="X135" s="22">
        <v>32.10230768192021</v>
      </c>
      <c r="Y135" s="22">
        <v>4.32673590346601</v>
      </c>
      <c r="Z135" s="22">
        <v>18.13329059974061</v>
      </c>
      <c r="AA135" s="22">
        <v>131.44592799080056</v>
      </c>
      <c r="AB135" s="22">
        <v>218.46811202121728</v>
      </c>
      <c r="AC135" s="22">
        <v>386.06235766721204</v>
      </c>
      <c r="AD135" s="22">
        <v>111.53504804736919</v>
      </c>
      <c r="AF135" s="22">
        <v>-0.25819053230852745</v>
      </c>
      <c r="AG135" s="22">
        <v>5.887834577449759</v>
      </c>
      <c r="AH135" s="22">
        <v>-27.55337900481247</v>
      </c>
      <c r="AI135" s="22">
        <v>4.6516142425105</v>
      </c>
      <c r="AJ135" s="22">
        <v>13.381743992290565</v>
      </c>
      <c r="AK135" s="22">
        <v>0</v>
      </c>
      <c r="AL135" s="22">
        <v>0</v>
      </c>
      <c r="AM135" s="22">
        <v>0</v>
      </c>
      <c r="AN135" s="22">
        <v>55.306076128939516</v>
      </c>
      <c r="AO135" s="22">
        <v>99.43368096835466</v>
      </c>
      <c r="AP135" s="22">
        <v>5.830814626917835</v>
      </c>
      <c r="AR135" s="22">
        <v>0</v>
      </c>
      <c r="AS135" s="22">
        <v>32.4324864366642</v>
      </c>
      <c r="AT135" s="22">
        <v>0</v>
      </c>
      <c r="AU135" s="22">
        <v>64.99756613063686</v>
      </c>
      <c r="AV135" s="22">
        <v>0</v>
      </c>
      <c r="AW135" s="22">
        <v>0</v>
      </c>
      <c r="AX135" s="22">
        <v>0</v>
      </c>
      <c r="AY135" s="22">
        <v>0</v>
      </c>
      <c r="AZ135" s="22">
        <v>420.5129684701604</v>
      </c>
      <c r="BA135" s="22">
        <v>188.6816833796671</v>
      </c>
      <c r="BB135" s="22">
        <v>0</v>
      </c>
      <c r="BD135" s="22">
        <v>0</v>
      </c>
      <c r="BE135" s="22">
        <v>0</v>
      </c>
      <c r="BF135" s="22">
        <v>0</v>
      </c>
      <c r="BG135" s="22">
        <v>0</v>
      </c>
      <c r="BH135" s="22">
        <v>0</v>
      </c>
      <c r="BI135" s="22">
        <v>2.6943342179238363</v>
      </c>
      <c r="BJ135" s="22">
        <v>-1.5891883064535541</v>
      </c>
      <c r="BK135" s="22">
        <v>92.89782142006797</v>
      </c>
      <c r="BL135" s="22">
        <v>0</v>
      </c>
      <c r="BM135" s="22">
        <v>0</v>
      </c>
      <c r="BN135" s="22">
        <v>0</v>
      </c>
      <c r="BP135" s="22">
        <v>0</v>
      </c>
      <c r="BQ135" s="22">
        <v>29.330295914718423</v>
      </c>
      <c r="BR135" s="22">
        <v>0</v>
      </c>
      <c r="BS135" s="22">
        <v>64.16942346069696</v>
      </c>
      <c r="BT135" s="22">
        <v>82.94803336352717</v>
      </c>
      <c r="BU135" s="22">
        <v>8.141725243368997</v>
      </c>
      <c r="BV135" s="22">
        <v>0</v>
      </c>
      <c r="BW135" s="22">
        <v>376.25607914540797</v>
      </c>
      <c r="BX135" s="22">
        <v>381.46857590281485</v>
      </c>
      <c r="BY135" s="22">
        <v>226.07828543710113</v>
      </c>
      <c r="BZ135" s="22">
        <v>30.616267945624507</v>
      </c>
    </row>
    <row r="136" spans="1:78" ht="12">
      <c r="A136" s="36" t="s">
        <v>17</v>
      </c>
      <c r="B136" s="36">
        <v>1618</v>
      </c>
      <c r="C136" s="36" t="s">
        <v>364</v>
      </c>
      <c r="D136" s="36" t="s">
        <v>365</v>
      </c>
      <c r="E136" s="36">
        <v>607</v>
      </c>
      <c r="F136" s="36" t="s">
        <v>75</v>
      </c>
      <c r="G136" s="36">
        <v>1</v>
      </c>
      <c r="H136" s="36">
        <f aca="true" t="shared" si="33" ref="H136:H196">E136*10+G136</f>
        <v>6071</v>
      </c>
      <c r="I136" s="37" t="str">
        <f t="shared" si="25"/>
        <v>East Palo Alto</v>
      </c>
      <c r="J136" s="37"/>
      <c r="K136" s="38">
        <f t="shared" si="26"/>
        <v>805.6286070970955</v>
      </c>
      <c r="L136" s="38">
        <f t="shared" si="27"/>
        <v>1233.676204854897</v>
      </c>
      <c r="M136" s="38">
        <f t="shared" si="28"/>
        <v>428.04759775780144</v>
      </c>
      <c r="N136" s="37"/>
      <c r="O136" s="38">
        <f t="shared" si="29"/>
        <v>76.74088968408589</v>
      </c>
      <c r="P136" s="38">
        <f t="shared" si="30"/>
        <v>310.6458401532136</v>
      </c>
      <c r="Q136" s="38">
        <f t="shared" si="31"/>
        <v>40.6608679205019</v>
      </c>
      <c r="R136" s="38">
        <f t="shared" si="32"/>
        <v>0</v>
      </c>
      <c r="T136" s="22">
        <v>9.062566140059255</v>
      </c>
      <c r="U136" s="22">
        <v>28.46480503793056</v>
      </c>
      <c r="V136" s="22">
        <v>89.28570150290537</v>
      </c>
      <c r="W136" s="22">
        <v>33.244807321042806</v>
      </c>
      <c r="X136" s="22">
        <v>48.15346152288032</v>
      </c>
      <c r="Y136" s="22">
        <v>1.9969550323689276</v>
      </c>
      <c r="Z136" s="22">
        <v>9.066645299870304</v>
      </c>
      <c r="AA136" s="22">
        <v>62.32350034046579</v>
      </c>
      <c r="AB136" s="22">
        <v>90.36635542695808</v>
      </c>
      <c r="AC136" s="22">
        <v>137.55190890755767</v>
      </c>
      <c r="AD136" s="22">
        <v>296.11190056505643</v>
      </c>
      <c r="AF136" s="22">
        <v>-1.6782384600054285</v>
      </c>
      <c r="AG136" s="22">
        <v>7.850446103266345</v>
      </c>
      <c r="AH136" s="22">
        <v>-25.09999594274012</v>
      </c>
      <c r="AI136" s="22">
        <v>1.8116813365567213</v>
      </c>
      <c r="AJ136" s="22">
        <v>20.072615988435846</v>
      </c>
      <c r="AK136" s="22">
        <v>0</v>
      </c>
      <c r="AL136" s="22">
        <v>0</v>
      </c>
      <c r="AM136" s="22">
        <v>0</v>
      </c>
      <c r="AN136" s="22">
        <v>22.87660421697044</v>
      </c>
      <c r="AO136" s="22">
        <v>35.42767730463941</v>
      </c>
      <c r="AP136" s="22">
        <v>15.480099136962679</v>
      </c>
      <c r="AR136" s="22">
        <v>0</v>
      </c>
      <c r="AS136" s="22">
        <v>14.257946169156094</v>
      </c>
      <c r="AT136" s="22">
        <v>0</v>
      </c>
      <c r="AU136" s="22">
        <v>28.574182889941305</v>
      </c>
      <c r="AV136" s="22">
        <v>0</v>
      </c>
      <c r="AW136" s="22">
        <v>0</v>
      </c>
      <c r="AX136" s="22">
        <v>0</v>
      </c>
      <c r="AY136" s="22">
        <v>0</v>
      </c>
      <c r="AZ136" s="22">
        <v>184.86560626759814</v>
      </c>
      <c r="BA136" s="22">
        <v>82.94810482651809</v>
      </c>
      <c r="BB136" s="22">
        <v>0</v>
      </c>
      <c r="BD136" s="22">
        <v>0</v>
      </c>
      <c r="BE136" s="22">
        <v>0</v>
      </c>
      <c r="BF136" s="22">
        <v>0</v>
      </c>
      <c r="BG136" s="22">
        <v>0</v>
      </c>
      <c r="BH136" s="22">
        <v>0</v>
      </c>
      <c r="BI136" s="22">
        <v>1.3524660382437874</v>
      </c>
      <c r="BJ136" s="22">
        <v>-0.6604332604861438</v>
      </c>
      <c r="BK136" s="22">
        <v>39.968835142744254</v>
      </c>
      <c r="BL136" s="22">
        <v>0</v>
      </c>
      <c r="BM136" s="22">
        <v>0</v>
      </c>
      <c r="BN136" s="22">
        <v>0</v>
      </c>
      <c r="BP136" s="22">
        <v>0</v>
      </c>
      <c r="BQ136" s="22">
        <v>0</v>
      </c>
      <c r="BR136" s="22">
        <v>0</v>
      </c>
      <c r="BS136" s="22">
        <v>0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0</v>
      </c>
      <c r="BZ136" s="22">
        <v>0</v>
      </c>
    </row>
    <row r="137" spans="1:78" ht="12">
      <c r="A137" s="36" t="s">
        <v>17</v>
      </c>
      <c r="B137" s="36">
        <v>1619</v>
      </c>
      <c r="C137" s="36" t="s">
        <v>366</v>
      </c>
      <c r="D137" s="36" t="s">
        <v>367</v>
      </c>
      <c r="E137" s="36">
        <v>611</v>
      </c>
      <c r="F137" s="36" t="s">
        <v>79</v>
      </c>
      <c r="G137" s="36">
        <v>1</v>
      </c>
      <c r="H137" s="36">
        <f t="shared" si="33"/>
        <v>6111</v>
      </c>
      <c r="I137" s="37" t="str">
        <f t="shared" si="25"/>
        <v>Menlo Park</v>
      </c>
      <c r="J137" s="37"/>
      <c r="K137" s="38">
        <f t="shared" si="26"/>
        <v>1575.082910440592</v>
      </c>
      <c r="L137" s="38">
        <f t="shared" si="27"/>
        <v>2153.863951113718</v>
      </c>
      <c r="M137" s="38">
        <f t="shared" si="28"/>
        <v>578.7810406731262</v>
      </c>
      <c r="N137" s="37"/>
      <c r="O137" s="38">
        <f t="shared" si="29"/>
        <v>240.02772817916795</v>
      </c>
      <c r="P137" s="38">
        <f t="shared" si="30"/>
        <v>65.01683686001532</v>
      </c>
      <c r="Q137" s="38">
        <f t="shared" si="31"/>
        <v>273.736475633943</v>
      </c>
      <c r="R137" s="38">
        <f t="shared" si="32"/>
        <v>0</v>
      </c>
      <c r="T137" s="22">
        <v>28.581939364802267</v>
      </c>
      <c r="U137" s="22">
        <v>26.092737951436348</v>
      </c>
      <c r="V137" s="22">
        <v>34.23737426051258</v>
      </c>
      <c r="W137" s="22">
        <v>159.93447846339512</v>
      </c>
      <c r="X137" s="22">
        <v>44.14067306264029</v>
      </c>
      <c r="Y137" s="22">
        <v>19.636724484961118</v>
      </c>
      <c r="Z137" s="22">
        <v>103.07344130378873</v>
      </c>
      <c r="AA137" s="22">
        <v>291.2207197727219</v>
      </c>
      <c r="AB137" s="22">
        <v>431.97103967831606</v>
      </c>
      <c r="AC137" s="22">
        <v>430.9959812436807</v>
      </c>
      <c r="AD137" s="22">
        <v>5.197800854336727</v>
      </c>
      <c r="AF137" s="22">
        <v>-5.292905912324813</v>
      </c>
      <c r="AG137" s="22">
        <v>7.196242261327484</v>
      </c>
      <c r="AH137" s="22">
        <v>-9.624810474283803</v>
      </c>
      <c r="AI137" s="22">
        <v>8.715656159651253</v>
      </c>
      <c r="AJ137" s="22">
        <v>18.39989798939952</v>
      </c>
      <c r="AK137" s="22">
        <v>0</v>
      </c>
      <c r="AL137" s="22">
        <v>0</v>
      </c>
      <c r="AM137" s="22">
        <v>0</v>
      </c>
      <c r="AN137" s="22">
        <v>109.35519598222133</v>
      </c>
      <c r="AO137" s="22">
        <v>111.00672222120349</v>
      </c>
      <c r="AP137" s="22">
        <v>0.2717299519734907</v>
      </c>
      <c r="AR137" s="22">
        <v>0</v>
      </c>
      <c r="AS137" s="22">
        <v>2.984126745691149</v>
      </c>
      <c r="AT137" s="22">
        <v>0</v>
      </c>
      <c r="AU137" s="22">
        <v>5.980453452868605</v>
      </c>
      <c r="AV137" s="22">
        <v>0</v>
      </c>
      <c r="AW137" s="22">
        <v>0</v>
      </c>
      <c r="AX137" s="22">
        <v>0</v>
      </c>
      <c r="AY137" s="22">
        <v>0</v>
      </c>
      <c r="AZ137" s="22">
        <v>38.6915754539001</v>
      </c>
      <c r="BA137" s="22">
        <v>17.36068120755547</v>
      </c>
      <c r="BB137" s="22">
        <v>0</v>
      </c>
      <c r="BD137" s="22">
        <v>0</v>
      </c>
      <c r="BE137" s="22">
        <v>0</v>
      </c>
      <c r="BF137" s="22">
        <v>0</v>
      </c>
      <c r="BG137" s="22">
        <v>0</v>
      </c>
      <c r="BH137" s="22">
        <v>0</v>
      </c>
      <c r="BI137" s="22">
        <v>15.668862147279293</v>
      </c>
      <c r="BJ137" s="22">
        <v>-10.05902642364724</v>
      </c>
      <c r="BK137" s="22">
        <v>268.1266399103109</v>
      </c>
      <c r="BL137" s="22">
        <v>0</v>
      </c>
      <c r="BM137" s="22">
        <v>0</v>
      </c>
      <c r="BN137" s="22">
        <v>0</v>
      </c>
      <c r="BP137" s="22">
        <v>0</v>
      </c>
      <c r="BQ137" s="22">
        <v>0</v>
      </c>
      <c r="BR137" s="22">
        <v>0</v>
      </c>
      <c r="BS137" s="22">
        <v>0</v>
      </c>
      <c r="BT137" s="22">
        <v>0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  <c r="BZ137" s="22">
        <v>0</v>
      </c>
    </row>
    <row r="138" spans="1:78" ht="12">
      <c r="A138" s="36" t="s">
        <v>17</v>
      </c>
      <c r="B138" s="36">
        <v>1620</v>
      </c>
      <c r="C138" s="36" t="s">
        <v>368</v>
      </c>
      <c r="D138" s="36" t="s">
        <v>367</v>
      </c>
      <c r="E138" s="36">
        <v>611</v>
      </c>
      <c r="F138" s="36" t="s">
        <v>79</v>
      </c>
      <c r="G138" s="36">
        <v>1</v>
      </c>
      <c r="H138" s="36">
        <f t="shared" si="33"/>
        <v>6111</v>
      </c>
      <c r="I138" s="37" t="str">
        <f t="shared" si="25"/>
        <v>Menlo Park</v>
      </c>
      <c r="J138" s="37"/>
      <c r="K138" s="38">
        <f t="shared" si="26"/>
        <v>4054.6744912446475</v>
      </c>
      <c r="L138" s="38">
        <f t="shared" si="27"/>
        <v>5524.699564432664</v>
      </c>
      <c r="M138" s="38">
        <f t="shared" si="28"/>
        <v>1470.0250731880171</v>
      </c>
      <c r="N138" s="37"/>
      <c r="O138" s="38">
        <f t="shared" si="29"/>
        <v>425.12069057230985</v>
      </c>
      <c r="P138" s="38">
        <f t="shared" si="30"/>
        <v>285.0275888871924</v>
      </c>
      <c r="Q138" s="38">
        <f t="shared" si="31"/>
        <v>759.8767937285149</v>
      </c>
      <c r="R138" s="38">
        <f t="shared" si="32"/>
        <v>0</v>
      </c>
      <c r="T138" s="22">
        <v>90.62566140059255</v>
      </c>
      <c r="U138" s="22">
        <v>101.20819569041979</v>
      </c>
      <c r="V138" s="22">
        <v>161.11705534358865</v>
      </c>
      <c r="W138" s="22">
        <v>841.9022826977598</v>
      </c>
      <c r="X138" s="22">
        <v>40.12788460240027</v>
      </c>
      <c r="Y138" s="22">
        <v>98.5164482635338</v>
      </c>
      <c r="Z138" s="22">
        <v>395.5920501890781</v>
      </c>
      <c r="AA138" s="22">
        <v>781.8766406349345</v>
      </c>
      <c r="AB138" s="22">
        <v>208.53774329298017</v>
      </c>
      <c r="AC138" s="22">
        <v>1335.17052912936</v>
      </c>
      <c r="AD138" s="22">
        <v>0</v>
      </c>
      <c r="AF138" s="22">
        <v>-16.782384600054286</v>
      </c>
      <c r="AG138" s="22">
        <v>27.912697256058117</v>
      </c>
      <c r="AH138" s="22">
        <v>-45.293225761335556</v>
      </c>
      <c r="AI138" s="22">
        <v>45.879605739287776</v>
      </c>
      <c r="AJ138" s="22">
        <v>16.7271799903632</v>
      </c>
      <c r="AK138" s="22">
        <v>0</v>
      </c>
      <c r="AL138" s="22">
        <v>0</v>
      </c>
      <c r="AM138" s="22">
        <v>0</v>
      </c>
      <c r="AN138" s="22">
        <v>52.79216357762409</v>
      </c>
      <c r="AO138" s="22">
        <v>343.88465437036655</v>
      </c>
      <c r="AP138" s="22">
        <v>0</v>
      </c>
      <c r="AR138" s="22">
        <v>0</v>
      </c>
      <c r="AS138" s="22">
        <v>13.082125989755996</v>
      </c>
      <c r="AT138" s="22">
        <v>0</v>
      </c>
      <c r="AU138" s="22">
        <v>26.217735442794673</v>
      </c>
      <c r="AV138" s="22">
        <v>0</v>
      </c>
      <c r="AW138" s="22">
        <v>0</v>
      </c>
      <c r="AX138" s="22">
        <v>0</v>
      </c>
      <c r="AY138" s="22">
        <v>0</v>
      </c>
      <c r="AZ138" s="22">
        <v>169.62016293742874</v>
      </c>
      <c r="BA138" s="22">
        <v>76.10756451721298</v>
      </c>
      <c r="BB138" s="22">
        <v>0</v>
      </c>
      <c r="BD138" s="22">
        <v>0</v>
      </c>
      <c r="BE138" s="22">
        <v>0</v>
      </c>
      <c r="BF138" s="22">
        <v>0</v>
      </c>
      <c r="BG138" s="22">
        <v>0</v>
      </c>
      <c r="BH138" s="22">
        <v>0</v>
      </c>
      <c r="BI138" s="22">
        <v>78.60988467109617</v>
      </c>
      <c r="BJ138" s="22">
        <v>-38.606170857423905</v>
      </c>
      <c r="BK138" s="22">
        <v>719.8730799148427</v>
      </c>
      <c r="BL138" s="22">
        <v>0</v>
      </c>
      <c r="BM138" s="22">
        <v>0</v>
      </c>
      <c r="BN138" s="22">
        <v>0</v>
      </c>
      <c r="BP138" s="22">
        <v>0</v>
      </c>
      <c r="BQ138" s="22">
        <v>0</v>
      </c>
      <c r="BR138" s="22">
        <v>0</v>
      </c>
      <c r="BS138" s="22">
        <v>0</v>
      </c>
      <c r="BT138" s="22">
        <v>0</v>
      </c>
      <c r="BU138" s="22">
        <v>0</v>
      </c>
      <c r="BV138" s="22">
        <v>0</v>
      </c>
      <c r="BW138" s="22">
        <v>0</v>
      </c>
      <c r="BX138" s="22">
        <v>0</v>
      </c>
      <c r="BY138" s="22">
        <v>0</v>
      </c>
      <c r="BZ138" s="22">
        <v>0</v>
      </c>
    </row>
    <row r="139" spans="1:78" ht="12">
      <c r="A139" s="36" t="s">
        <v>17</v>
      </c>
      <c r="B139" s="36">
        <v>1621</v>
      </c>
      <c r="C139" s="36" t="s">
        <v>369</v>
      </c>
      <c r="D139" s="36" t="s">
        <v>370</v>
      </c>
      <c r="E139" s="36">
        <v>612</v>
      </c>
      <c r="F139" s="36" t="s">
        <v>80</v>
      </c>
      <c r="G139" s="36">
        <v>1</v>
      </c>
      <c r="H139" s="36">
        <f t="shared" si="33"/>
        <v>6121</v>
      </c>
      <c r="I139" s="37" t="str">
        <f t="shared" si="25"/>
        <v>Millbrae</v>
      </c>
      <c r="J139" s="37"/>
      <c r="K139" s="38">
        <f t="shared" si="26"/>
        <v>436.9502604467744</v>
      </c>
      <c r="L139" s="38">
        <f t="shared" si="27"/>
        <v>1020.1563443054738</v>
      </c>
      <c r="M139" s="38">
        <f t="shared" si="28"/>
        <v>583.2060838586995</v>
      </c>
      <c r="N139" s="37"/>
      <c r="O139" s="38">
        <f t="shared" si="29"/>
        <v>85.47454722855694</v>
      </c>
      <c r="P139" s="38">
        <f t="shared" si="30"/>
        <v>169.3401507832311</v>
      </c>
      <c r="Q139" s="38">
        <f t="shared" si="31"/>
        <v>16.782666066433467</v>
      </c>
      <c r="R139" s="38">
        <f t="shared" si="32"/>
        <v>311.6087197804779</v>
      </c>
      <c r="T139" s="22">
        <v>2.788481889249001</v>
      </c>
      <c r="U139" s="22">
        <v>37.162384355076014</v>
      </c>
      <c r="V139" s="22">
        <v>31.552090004786105</v>
      </c>
      <c r="W139" s="22">
        <v>5.391049835844779</v>
      </c>
      <c r="X139" s="22">
        <v>0</v>
      </c>
      <c r="Y139" s="22">
        <v>0</v>
      </c>
      <c r="Z139" s="22">
        <v>0.9543837157758216</v>
      </c>
      <c r="AA139" s="22">
        <v>31.728327446055314</v>
      </c>
      <c r="AB139" s="22">
        <v>0</v>
      </c>
      <c r="AC139" s="22">
        <v>327.37354319998735</v>
      </c>
      <c r="AD139" s="22">
        <v>0</v>
      </c>
      <c r="AF139" s="22">
        <v>-0.5163810646170549</v>
      </c>
      <c r="AG139" s="22">
        <v>10.24919352370884</v>
      </c>
      <c r="AH139" s="22">
        <v>-8.869923378261545</v>
      </c>
      <c r="AI139" s="22">
        <v>0.2937861626848737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84.31787198504183</v>
      </c>
      <c r="AP139" s="22">
        <v>0</v>
      </c>
      <c r="AR139" s="22">
        <v>0</v>
      </c>
      <c r="AS139" s="22">
        <v>7.772332483040036</v>
      </c>
      <c r="AT139" s="22">
        <v>0</v>
      </c>
      <c r="AU139" s="22">
        <v>15.57644047866136</v>
      </c>
      <c r="AV139" s="22">
        <v>0</v>
      </c>
      <c r="AW139" s="22">
        <v>0</v>
      </c>
      <c r="AX139" s="22">
        <v>0</v>
      </c>
      <c r="AY139" s="22">
        <v>0</v>
      </c>
      <c r="AZ139" s="22">
        <v>100.7744691657499</v>
      </c>
      <c r="BA139" s="22">
        <v>45.2169086557798</v>
      </c>
      <c r="BB139" s="22">
        <v>0</v>
      </c>
      <c r="BD139" s="22">
        <v>0</v>
      </c>
      <c r="BE139" s="22">
        <v>0</v>
      </c>
      <c r="BF139" s="22">
        <v>0</v>
      </c>
      <c r="BG139" s="22">
        <v>0</v>
      </c>
      <c r="BH139" s="22">
        <v>0</v>
      </c>
      <c r="BI139" s="22">
        <v>0</v>
      </c>
      <c r="BJ139" s="22">
        <v>-0.0731897181088533</v>
      </c>
      <c r="BK139" s="22">
        <v>16.85585578454232</v>
      </c>
      <c r="BL139" s="22">
        <v>0</v>
      </c>
      <c r="BM139" s="22">
        <v>0</v>
      </c>
      <c r="BN139" s="22">
        <v>0</v>
      </c>
      <c r="BP139" s="22">
        <v>0</v>
      </c>
      <c r="BQ139" s="22">
        <v>13.430657657207362</v>
      </c>
      <c r="BR139" s="22">
        <v>-13.6689842032025</v>
      </c>
      <c r="BS139" s="22">
        <v>13.240736887444431</v>
      </c>
      <c r="BT139" s="22">
        <v>27.231490734185382</v>
      </c>
      <c r="BU139" s="22">
        <v>4.267826467729218</v>
      </c>
      <c r="BV139" s="22">
        <v>0</v>
      </c>
      <c r="BW139" s="22">
        <v>78.39803760994654</v>
      </c>
      <c r="BX139" s="22">
        <v>102.00245248599968</v>
      </c>
      <c r="BY139" s="22">
        <v>78.35778964030018</v>
      </c>
      <c r="BZ139" s="22">
        <v>8.348712500867554</v>
      </c>
    </row>
    <row r="140" spans="1:78" ht="12">
      <c r="A140" s="36" t="s">
        <v>17</v>
      </c>
      <c r="B140" s="36">
        <v>1622</v>
      </c>
      <c r="C140" s="36" t="s">
        <v>371</v>
      </c>
      <c r="D140" s="36" t="s">
        <v>370</v>
      </c>
      <c r="E140" s="36">
        <v>612</v>
      </c>
      <c r="F140" s="36" t="s">
        <v>80</v>
      </c>
      <c r="G140" s="36">
        <v>1</v>
      </c>
      <c r="H140" s="36">
        <f t="shared" si="33"/>
        <v>6121</v>
      </c>
      <c r="I140" s="37" t="str">
        <f t="shared" si="25"/>
        <v>Millbrae</v>
      </c>
      <c r="J140" s="37"/>
      <c r="K140" s="38">
        <f t="shared" si="26"/>
        <v>908.6263064764188</v>
      </c>
      <c r="L140" s="38">
        <f t="shared" si="27"/>
        <v>2381.0248730442318</v>
      </c>
      <c r="M140" s="38">
        <f t="shared" si="28"/>
        <v>1472.3985665678128</v>
      </c>
      <c r="N140" s="37"/>
      <c r="O140" s="38">
        <f t="shared" si="29"/>
        <v>104.73789154730689</v>
      </c>
      <c r="P140" s="38">
        <f t="shared" si="30"/>
        <v>692.2082596114623</v>
      </c>
      <c r="Q140" s="38">
        <f t="shared" si="31"/>
        <v>27.47046929353126</v>
      </c>
      <c r="R140" s="38">
        <f t="shared" si="32"/>
        <v>647.9819461155126</v>
      </c>
      <c r="T140" s="22">
        <v>3.4856023615612517</v>
      </c>
      <c r="U140" s="22">
        <v>14.232402518965284</v>
      </c>
      <c r="V140" s="22">
        <v>135.60685491418712</v>
      </c>
      <c r="W140" s="22">
        <v>159.93447846339512</v>
      </c>
      <c r="X140" s="22">
        <v>62.19822113372041</v>
      </c>
      <c r="Y140" s="22">
        <v>10.650426839300946</v>
      </c>
      <c r="Z140" s="22">
        <v>62.5121333833163</v>
      </c>
      <c r="AA140" s="22">
        <v>49.858800272372626</v>
      </c>
      <c r="AB140" s="22">
        <v>158.8858996517944</v>
      </c>
      <c r="AC140" s="22">
        <v>251.26148693780533</v>
      </c>
      <c r="AD140" s="22">
        <v>0</v>
      </c>
      <c r="AF140" s="22">
        <v>-0.6454763307713186</v>
      </c>
      <c r="AG140" s="22">
        <v>3.9252230516331728</v>
      </c>
      <c r="AH140" s="22">
        <v>-38.1217983491241</v>
      </c>
      <c r="AI140" s="22">
        <v>8.715656159651253</v>
      </c>
      <c r="AJ140" s="22">
        <v>25.927128985062964</v>
      </c>
      <c r="AK140" s="22">
        <v>0</v>
      </c>
      <c r="AL140" s="22">
        <v>0</v>
      </c>
      <c r="AM140" s="22">
        <v>0</v>
      </c>
      <c r="AN140" s="22">
        <v>40.222600821046925</v>
      </c>
      <c r="AO140" s="22">
        <v>64.71455720980799</v>
      </c>
      <c r="AP140" s="22">
        <v>0</v>
      </c>
      <c r="AR140" s="22">
        <v>0</v>
      </c>
      <c r="AS140" s="22">
        <v>31.770804007926632</v>
      </c>
      <c r="AT140" s="22">
        <v>0</v>
      </c>
      <c r="AU140" s="22">
        <v>63.6714961266198</v>
      </c>
      <c r="AV140" s="22">
        <v>0</v>
      </c>
      <c r="AW140" s="22">
        <v>0</v>
      </c>
      <c r="AX140" s="22">
        <v>0</v>
      </c>
      <c r="AY140" s="22">
        <v>0</v>
      </c>
      <c r="AZ140" s="22">
        <v>411.933729785012</v>
      </c>
      <c r="BA140" s="22">
        <v>184.83222969190382</v>
      </c>
      <c r="BB140" s="22">
        <v>0</v>
      </c>
      <c r="BD140" s="22">
        <v>0</v>
      </c>
      <c r="BE140" s="22">
        <v>0</v>
      </c>
      <c r="BF140" s="22">
        <v>0</v>
      </c>
      <c r="BG140" s="22">
        <v>0</v>
      </c>
      <c r="BH140" s="22">
        <v>0</v>
      </c>
      <c r="BI140" s="22">
        <v>5.776622453951796</v>
      </c>
      <c r="BJ140" s="22">
        <v>-4.793926536129891</v>
      </c>
      <c r="BK140" s="22">
        <v>26.487773375709356</v>
      </c>
      <c r="BL140" s="22">
        <v>0</v>
      </c>
      <c r="BM140" s="22">
        <v>0</v>
      </c>
      <c r="BN140" s="22">
        <v>0</v>
      </c>
      <c r="BP140" s="22">
        <v>0</v>
      </c>
      <c r="BQ140" s="22">
        <v>27.928691124110408</v>
      </c>
      <c r="BR140" s="22">
        <v>-28.424284762162998</v>
      </c>
      <c r="BS140" s="22">
        <v>27.533755994934825</v>
      </c>
      <c r="BT140" s="22">
        <v>56.62715207069593</v>
      </c>
      <c r="BU140" s="22">
        <v>8.874830274938054</v>
      </c>
      <c r="BV140" s="22">
        <v>0</v>
      </c>
      <c r="BW140" s="22">
        <v>163.0266091973237</v>
      </c>
      <c r="BX140" s="22">
        <v>212.11135464051304</v>
      </c>
      <c r="BY140" s="22">
        <v>162.94291462768194</v>
      </c>
      <c r="BZ140" s="22">
        <v>17.360922947477768</v>
      </c>
    </row>
    <row r="141" spans="1:78" ht="12">
      <c r="A141" s="36" t="s">
        <v>17</v>
      </c>
      <c r="B141" s="36">
        <v>1623</v>
      </c>
      <c r="C141" s="36" t="s">
        <v>372</v>
      </c>
      <c r="D141" s="36" t="s">
        <v>373</v>
      </c>
      <c r="E141" s="36">
        <v>615</v>
      </c>
      <c r="F141" s="36" t="s">
        <v>83</v>
      </c>
      <c r="G141" s="36">
        <v>1</v>
      </c>
      <c r="H141" s="36">
        <f t="shared" si="33"/>
        <v>6151</v>
      </c>
      <c r="I141" s="37" t="str">
        <f t="shared" si="25"/>
        <v>Redwood City</v>
      </c>
      <c r="J141" s="37"/>
      <c r="K141" s="38">
        <f t="shared" si="26"/>
        <v>5719.877323599365</v>
      </c>
      <c r="L141" s="38">
        <f t="shared" si="27"/>
        <v>7942.881495155409</v>
      </c>
      <c r="M141" s="38">
        <f t="shared" si="28"/>
        <v>2223.0041715560433</v>
      </c>
      <c r="N141" s="37"/>
      <c r="O141" s="38">
        <f t="shared" si="29"/>
        <v>350.66423758851977</v>
      </c>
      <c r="P141" s="38">
        <f t="shared" si="30"/>
        <v>1312.5532292395733</v>
      </c>
      <c r="Q141" s="38">
        <f t="shared" si="31"/>
        <v>887.5906442885178</v>
      </c>
      <c r="R141" s="38">
        <f t="shared" si="32"/>
        <v>-327.8039395605679</v>
      </c>
      <c r="T141" s="22">
        <v>1.3942409446245005</v>
      </c>
      <c r="U141" s="22">
        <v>30.836872124424776</v>
      </c>
      <c r="V141" s="22">
        <v>59.07625362598252</v>
      </c>
      <c r="W141" s="22">
        <v>120.4001130005334</v>
      </c>
      <c r="X141" s="22">
        <v>48.15346152288032</v>
      </c>
      <c r="Y141" s="22">
        <v>69.22777445545616</v>
      </c>
      <c r="Z141" s="22">
        <v>285.3607310169706</v>
      </c>
      <c r="AA141" s="22">
        <v>784.142949738224</v>
      </c>
      <c r="AB141" s="22">
        <v>160.87197339744185</v>
      </c>
      <c r="AC141" s="22">
        <v>361.3030140638516</v>
      </c>
      <c r="AD141" s="22">
        <v>3799.109939708975</v>
      </c>
      <c r="AF141" s="22">
        <v>-0.25819053230852745</v>
      </c>
      <c r="AG141" s="22">
        <v>8.504649945205207</v>
      </c>
      <c r="AH141" s="22">
        <v>-16.607516112489705</v>
      </c>
      <c r="AI141" s="22">
        <v>6.56122429996218</v>
      </c>
      <c r="AJ141" s="22">
        <v>20.072615988435846</v>
      </c>
      <c r="AK141" s="22">
        <v>0</v>
      </c>
      <c r="AL141" s="22">
        <v>0</v>
      </c>
      <c r="AM141" s="22">
        <v>0</v>
      </c>
      <c r="AN141" s="22">
        <v>40.725383331310006</v>
      </c>
      <c r="AO141" s="22">
        <v>93.05669905351954</v>
      </c>
      <c r="AP141" s="22">
        <v>198.60937161488525</v>
      </c>
      <c r="AR141" s="22">
        <v>0</v>
      </c>
      <c r="AS141" s="22">
        <v>60.24324445297496</v>
      </c>
      <c r="AT141" s="22">
        <v>0</v>
      </c>
      <c r="AU141" s="22">
        <v>120.73278047623853</v>
      </c>
      <c r="AV141" s="22">
        <v>0</v>
      </c>
      <c r="AW141" s="22">
        <v>0</v>
      </c>
      <c r="AX141" s="22">
        <v>0</v>
      </c>
      <c r="AY141" s="22">
        <v>0</v>
      </c>
      <c r="AZ141" s="22">
        <v>781.1015539824774</v>
      </c>
      <c r="BA141" s="22">
        <v>350.4756503278824</v>
      </c>
      <c r="BB141" s="22">
        <v>0</v>
      </c>
      <c r="BD141" s="22">
        <v>0</v>
      </c>
      <c r="BE141" s="22">
        <v>0</v>
      </c>
      <c r="BF141" s="22">
        <v>0</v>
      </c>
      <c r="BG141" s="22">
        <v>0</v>
      </c>
      <c r="BH141" s="22">
        <v>0</v>
      </c>
      <c r="BI141" s="22">
        <v>193.55257891115536</v>
      </c>
      <c r="BJ141" s="22">
        <v>-34.27245305155635</v>
      </c>
      <c r="BK141" s="22">
        <v>728.3105184289187</v>
      </c>
      <c r="BL141" s="22">
        <v>0</v>
      </c>
      <c r="BM141" s="22">
        <v>0</v>
      </c>
      <c r="BN141" s="22">
        <v>0</v>
      </c>
      <c r="BP141" s="22">
        <v>0</v>
      </c>
      <c r="BQ141" s="22">
        <v>-8.801600813767767</v>
      </c>
      <c r="BR141" s="22">
        <v>2.1342292210316947</v>
      </c>
      <c r="BS141" s="22">
        <v>-16.35853205352018</v>
      </c>
      <c r="BT141" s="22">
        <v>-2.579528648046906</v>
      </c>
      <c r="BU141" s="22">
        <v>-24.87341074488371</v>
      </c>
      <c r="BV141" s="22">
        <v>4.404347422192741</v>
      </c>
      <c r="BW141" s="22">
        <v>-93.59506743135213</v>
      </c>
      <c r="BX141" s="22">
        <v>-105.61284736174332</v>
      </c>
      <c r="BY141" s="22">
        <v>-56.998270789617685</v>
      </c>
      <c r="BZ141" s="22">
        <v>-25.523258360860655</v>
      </c>
    </row>
    <row r="142" spans="1:78" ht="12">
      <c r="A142" s="36" t="s">
        <v>17</v>
      </c>
      <c r="B142" s="36">
        <v>1624</v>
      </c>
      <c r="C142" s="36" t="s">
        <v>374</v>
      </c>
      <c r="D142" s="36" t="s">
        <v>373</v>
      </c>
      <c r="E142" s="36">
        <v>615</v>
      </c>
      <c r="F142" s="36" t="s">
        <v>83</v>
      </c>
      <c r="G142" s="36">
        <v>1</v>
      </c>
      <c r="H142" s="36">
        <f t="shared" si="33"/>
        <v>6151</v>
      </c>
      <c r="I142" s="37" t="str">
        <f t="shared" si="25"/>
        <v>Redwood City</v>
      </c>
      <c r="J142" s="37"/>
      <c r="K142" s="38">
        <f t="shared" si="26"/>
        <v>4749.570965399937</v>
      </c>
      <c r="L142" s="38">
        <f t="shared" si="27"/>
        <v>6165.227714042153</v>
      </c>
      <c r="M142" s="38">
        <f t="shared" si="28"/>
        <v>1415.6567486422155</v>
      </c>
      <c r="N142" s="37"/>
      <c r="O142" s="38">
        <f t="shared" si="29"/>
        <v>474.46127613228794</v>
      </c>
      <c r="P142" s="38">
        <f t="shared" si="30"/>
        <v>563.0778486762908</v>
      </c>
      <c r="Q142" s="38">
        <f t="shared" si="31"/>
        <v>650.3136842730687</v>
      </c>
      <c r="R142" s="38">
        <f t="shared" si="32"/>
        <v>-272.1960604394321</v>
      </c>
      <c r="T142" s="22">
        <v>26.490577947865514</v>
      </c>
      <c r="U142" s="22">
        <v>331.2987030803585</v>
      </c>
      <c r="V142" s="22">
        <v>63.77550107350384</v>
      </c>
      <c r="W142" s="22">
        <v>559.7706746218827</v>
      </c>
      <c r="X142" s="22">
        <v>64.20461536384043</v>
      </c>
      <c r="Y142" s="22">
        <v>80.21102713348527</v>
      </c>
      <c r="Z142" s="22">
        <v>62.98932524120421</v>
      </c>
      <c r="AA142" s="22">
        <v>466.8596752776711</v>
      </c>
      <c r="AB142" s="22">
        <v>447.8596296434955</v>
      </c>
      <c r="AC142" s="22">
        <v>472.26155391594824</v>
      </c>
      <c r="AD142" s="22">
        <v>2173.849682100682</v>
      </c>
      <c r="AF142" s="22">
        <v>-4.905620113862022</v>
      </c>
      <c r="AG142" s="22">
        <v>91.37046992412775</v>
      </c>
      <c r="AH142" s="22">
        <v>-17.928568530528654</v>
      </c>
      <c r="AI142" s="22">
        <v>30.504796558779375</v>
      </c>
      <c r="AJ142" s="22">
        <v>26.76348798458113</v>
      </c>
      <c r="AK142" s="22">
        <v>0</v>
      </c>
      <c r="AL142" s="22">
        <v>0</v>
      </c>
      <c r="AM142" s="22">
        <v>0</v>
      </c>
      <c r="AN142" s="22">
        <v>113.37745606432601</v>
      </c>
      <c r="AO142" s="22">
        <v>121.63502541259535</v>
      </c>
      <c r="AP142" s="22">
        <v>113.64422883226902</v>
      </c>
      <c r="AR142" s="22">
        <v>0</v>
      </c>
      <c r="AS142" s="22">
        <v>25.84400824910812</v>
      </c>
      <c r="AT142" s="22">
        <v>0</v>
      </c>
      <c r="AU142" s="22">
        <v>51.79367417704848</v>
      </c>
      <c r="AV142" s="22">
        <v>0</v>
      </c>
      <c r="AW142" s="22">
        <v>0</v>
      </c>
      <c r="AX142" s="22">
        <v>0</v>
      </c>
      <c r="AY142" s="22">
        <v>0</v>
      </c>
      <c r="AZ142" s="22">
        <v>335.08811133623203</v>
      </c>
      <c r="BA142" s="22">
        <v>150.3520549139022</v>
      </c>
      <c r="BB142" s="22">
        <v>0</v>
      </c>
      <c r="BD142" s="22">
        <v>0</v>
      </c>
      <c r="BE142" s="22">
        <v>0</v>
      </c>
      <c r="BF142" s="22">
        <v>0</v>
      </c>
      <c r="BG142" s="22">
        <v>0</v>
      </c>
      <c r="BH142" s="22">
        <v>0</v>
      </c>
      <c r="BI142" s="22">
        <v>224.26043998840603</v>
      </c>
      <c r="BJ142" s="22">
        <v>-7.565156860878659</v>
      </c>
      <c r="BK142" s="22">
        <v>433.6184011455413</v>
      </c>
      <c r="BL142" s="22">
        <v>0</v>
      </c>
      <c r="BM142" s="22">
        <v>0</v>
      </c>
      <c r="BN142" s="22">
        <v>0</v>
      </c>
      <c r="BP142" s="22">
        <v>0</v>
      </c>
      <c r="BQ142" s="22">
        <v>-18.111785904391702</v>
      </c>
      <c r="BR142" s="22">
        <v>2.8912981612321444</v>
      </c>
      <c r="BS142" s="22">
        <v>-13.272081187381902</v>
      </c>
      <c r="BT142" s="22">
        <v>-4.3160848824162255</v>
      </c>
      <c r="BU142" s="22">
        <v>-36.165954725916464</v>
      </c>
      <c r="BV142" s="22">
        <v>1.2200150884352976</v>
      </c>
      <c r="BW142" s="22">
        <v>-69.9286216729294</v>
      </c>
      <c r="BX142" s="22">
        <v>-72.3229893225017</v>
      </c>
      <c r="BY142" s="22">
        <v>-43.862717979287204</v>
      </c>
      <c r="BZ142" s="22">
        <v>-18.327138014274905</v>
      </c>
    </row>
    <row r="143" spans="1:78" ht="12">
      <c r="A143" s="36" t="s">
        <v>17</v>
      </c>
      <c r="B143" s="36">
        <v>1625</v>
      </c>
      <c r="C143" s="36" t="s">
        <v>375</v>
      </c>
      <c r="D143" s="36" t="s">
        <v>376</v>
      </c>
      <c r="E143" s="36">
        <v>615</v>
      </c>
      <c r="F143" s="36" t="s">
        <v>83</v>
      </c>
      <c r="G143" s="36">
        <v>1</v>
      </c>
      <c r="H143" s="36">
        <f t="shared" si="33"/>
        <v>6151</v>
      </c>
      <c r="I143" s="37" t="str">
        <f t="shared" si="25"/>
        <v>Redwood City</v>
      </c>
      <c r="J143" s="37"/>
      <c r="K143" s="38">
        <f t="shared" si="26"/>
        <v>8537.01357586857</v>
      </c>
      <c r="L143" s="38">
        <f t="shared" si="27"/>
        <v>11979.425746940951</v>
      </c>
      <c r="M143" s="38">
        <f t="shared" si="28"/>
        <v>3442.4121710723816</v>
      </c>
      <c r="N143" s="37"/>
      <c r="O143" s="38">
        <f t="shared" si="29"/>
        <v>894.5697937903695</v>
      </c>
      <c r="P143" s="38">
        <f t="shared" si="30"/>
        <v>549.6171342764068</v>
      </c>
      <c r="Q143" s="38">
        <f t="shared" si="31"/>
        <v>1398.2252430056053</v>
      </c>
      <c r="R143" s="38">
        <f t="shared" si="32"/>
        <v>600</v>
      </c>
      <c r="T143" s="22">
        <v>6.9712047231225025</v>
      </c>
      <c r="U143" s="22">
        <v>688.6901441121535</v>
      </c>
      <c r="V143" s="22">
        <v>921.7238207781132</v>
      </c>
      <c r="W143" s="22">
        <v>1534.6521866038138</v>
      </c>
      <c r="X143" s="22">
        <v>280.8951922168019</v>
      </c>
      <c r="Y143" s="22">
        <v>216.00396933457233</v>
      </c>
      <c r="Z143" s="22">
        <v>160.33646425033805</v>
      </c>
      <c r="AA143" s="22">
        <v>875.9284684214556</v>
      </c>
      <c r="AB143" s="22">
        <v>2005.9344831039048</v>
      </c>
      <c r="AC143" s="22">
        <v>779.4608171428268</v>
      </c>
      <c r="AD143" s="22">
        <v>1066.4168251814667</v>
      </c>
      <c r="AF143" s="22">
        <v>-1.2909526615426372</v>
      </c>
      <c r="AG143" s="22">
        <v>189.93718210958298</v>
      </c>
      <c r="AH143" s="22">
        <v>-259.1149957096404</v>
      </c>
      <c r="AI143" s="22">
        <v>83.63112764429405</v>
      </c>
      <c r="AJ143" s="22">
        <v>117.09025993254242</v>
      </c>
      <c r="AK143" s="22">
        <v>0</v>
      </c>
      <c r="AL143" s="22">
        <v>0</v>
      </c>
      <c r="AM143" s="22">
        <v>0</v>
      </c>
      <c r="AN143" s="22">
        <v>507.8103353657175</v>
      </c>
      <c r="AO143" s="22">
        <v>200.75683805962333</v>
      </c>
      <c r="AP143" s="22">
        <v>55.74999904979234</v>
      </c>
      <c r="AR143" s="22">
        <v>0</v>
      </c>
      <c r="AS143" s="22">
        <v>25.22619169886147</v>
      </c>
      <c r="AT143" s="22">
        <v>0</v>
      </c>
      <c r="AU143" s="22">
        <v>50.55551526623915</v>
      </c>
      <c r="AV143" s="22">
        <v>0</v>
      </c>
      <c r="AW143" s="22">
        <v>0</v>
      </c>
      <c r="AX143" s="22">
        <v>0</v>
      </c>
      <c r="AY143" s="22">
        <v>0</v>
      </c>
      <c r="AZ143" s="22">
        <v>327.077628636376</v>
      </c>
      <c r="BA143" s="22">
        <v>146.75779867493014</v>
      </c>
      <c r="BB143" s="22">
        <v>0</v>
      </c>
      <c r="BD143" s="22">
        <v>0</v>
      </c>
      <c r="BE143" s="22">
        <v>0</v>
      </c>
      <c r="BF143" s="22">
        <v>0</v>
      </c>
      <c r="BG143" s="22">
        <v>0</v>
      </c>
      <c r="BH143" s="22">
        <v>0</v>
      </c>
      <c r="BI143" s="22">
        <v>603.9212678525954</v>
      </c>
      <c r="BJ143" s="22">
        <v>-19.25676291860023</v>
      </c>
      <c r="BK143" s="22">
        <v>813.5607380716101</v>
      </c>
      <c r="BL143" s="22">
        <v>0</v>
      </c>
      <c r="BM143" s="22">
        <v>0</v>
      </c>
      <c r="BN143" s="22">
        <v>0</v>
      </c>
      <c r="BP143" s="22">
        <v>0</v>
      </c>
      <c r="BQ143" s="22">
        <v>29.863366666178923</v>
      </c>
      <c r="BR143" s="22">
        <v>-67.26144757948653</v>
      </c>
      <c r="BS143" s="22">
        <v>9.960994103305326</v>
      </c>
      <c r="BT143" s="22">
        <v>15.926400814386884</v>
      </c>
      <c r="BU143" s="22">
        <v>340.28502313366266</v>
      </c>
      <c r="BV143" s="22">
        <v>-12.33855631000831</v>
      </c>
      <c r="BW143" s="22">
        <v>150.01456090339317</v>
      </c>
      <c r="BX143" s="22">
        <v>70.36371357500947</v>
      </c>
      <c r="BY143" s="22">
        <v>53.32189397624028</v>
      </c>
      <c r="BZ143" s="22">
        <v>9.864050717318133</v>
      </c>
    </row>
    <row r="144" spans="1:78" ht="12">
      <c r="A144" s="36" t="s">
        <v>17</v>
      </c>
      <c r="B144" s="36">
        <v>1626</v>
      </c>
      <c r="C144" s="36" t="s">
        <v>377</v>
      </c>
      <c r="D144" s="36" t="s">
        <v>378</v>
      </c>
      <c r="E144" s="36">
        <v>616</v>
      </c>
      <c r="F144" s="36" t="s">
        <v>84</v>
      </c>
      <c r="G144" s="36">
        <v>1</v>
      </c>
      <c r="H144" s="36">
        <f t="shared" si="33"/>
        <v>6161</v>
      </c>
      <c r="I144" s="37" t="str">
        <f t="shared" si="25"/>
        <v>San Bruno</v>
      </c>
      <c r="J144" s="37"/>
      <c r="K144" s="38">
        <f t="shared" si="26"/>
        <v>1093.821025431807</v>
      </c>
      <c r="L144" s="38">
        <f t="shared" si="27"/>
        <v>2038.6106263772917</v>
      </c>
      <c r="M144" s="38">
        <f t="shared" si="28"/>
        <v>944.7896009454848</v>
      </c>
      <c r="N144" s="37"/>
      <c r="O144" s="38">
        <f t="shared" si="29"/>
        <v>111.08036100605754</v>
      </c>
      <c r="P144" s="38">
        <f t="shared" si="30"/>
        <v>454.57928186757357</v>
      </c>
      <c r="Q144" s="38">
        <f t="shared" si="31"/>
        <v>129.1722505299886</v>
      </c>
      <c r="R144" s="38">
        <f t="shared" si="32"/>
        <v>249.95770754186512</v>
      </c>
      <c r="T144" s="22">
        <v>0</v>
      </c>
      <c r="U144" s="22">
        <v>40.32514047040164</v>
      </c>
      <c r="V144" s="22">
        <v>147.69063406495624</v>
      </c>
      <c r="W144" s="22">
        <v>112.31353824676626</v>
      </c>
      <c r="X144" s="22">
        <v>122.3900480373208</v>
      </c>
      <c r="Y144" s="22">
        <v>39.6062748086504</v>
      </c>
      <c r="Z144" s="22">
        <v>99.25590644068545</v>
      </c>
      <c r="AA144" s="22">
        <v>203.96781929606988</v>
      </c>
      <c r="AB144" s="22">
        <v>47.66576989553833</v>
      </c>
      <c r="AC144" s="22">
        <v>280.60589417141773</v>
      </c>
      <c r="AD144" s="22">
        <v>0</v>
      </c>
      <c r="AF144" s="22">
        <v>0</v>
      </c>
      <c r="AG144" s="22">
        <v>11.121465312960657</v>
      </c>
      <c r="AH144" s="22">
        <v>-41.51879028122425</v>
      </c>
      <c r="AI144" s="22">
        <v>6.120545055934871</v>
      </c>
      <c r="AJ144" s="22">
        <v>51.01789897060777</v>
      </c>
      <c r="AK144" s="22">
        <v>0</v>
      </c>
      <c r="AL144" s="22">
        <v>0</v>
      </c>
      <c r="AM144" s="22">
        <v>0</v>
      </c>
      <c r="AN144" s="22">
        <v>12.066780246314078</v>
      </c>
      <c r="AO144" s="22">
        <v>72.27246170146442</v>
      </c>
      <c r="AP144" s="22">
        <v>0</v>
      </c>
      <c r="AR144" s="22">
        <v>0</v>
      </c>
      <c r="AS144" s="22">
        <v>20.86416778439661</v>
      </c>
      <c r="AT144" s="22">
        <v>0</v>
      </c>
      <c r="AU144" s="22">
        <v>41.81363423909301</v>
      </c>
      <c r="AV144" s="22">
        <v>0</v>
      </c>
      <c r="AW144" s="22">
        <v>0</v>
      </c>
      <c r="AX144" s="22">
        <v>0</v>
      </c>
      <c r="AY144" s="22">
        <v>0</v>
      </c>
      <c r="AZ144" s="22">
        <v>270.52052104638176</v>
      </c>
      <c r="BA144" s="22">
        <v>121.38095879770219</v>
      </c>
      <c r="BB144" s="22">
        <v>0</v>
      </c>
      <c r="BD144" s="22">
        <v>0</v>
      </c>
      <c r="BE144" s="22">
        <v>0</v>
      </c>
      <c r="BF144" s="22">
        <v>0</v>
      </c>
      <c r="BG144" s="22">
        <v>0</v>
      </c>
      <c r="BH144" s="22">
        <v>0</v>
      </c>
      <c r="BI144" s="22">
        <v>23.84935641245762</v>
      </c>
      <c r="BJ144" s="22">
        <v>-8.485299709167062</v>
      </c>
      <c r="BK144" s="22">
        <v>113.80819382669803</v>
      </c>
      <c r="BL144" s="22">
        <v>0</v>
      </c>
      <c r="BM144" s="22">
        <v>0</v>
      </c>
      <c r="BN144" s="22">
        <v>0</v>
      </c>
      <c r="BP144" s="22">
        <v>0</v>
      </c>
      <c r="BQ144" s="22">
        <v>8.837685399736019</v>
      </c>
      <c r="BR144" s="22">
        <v>0</v>
      </c>
      <c r="BS144" s="22">
        <v>13.141579085332195</v>
      </c>
      <c r="BT144" s="22">
        <v>16.397934910584087</v>
      </c>
      <c r="BU144" s="22">
        <v>20.473455065688857</v>
      </c>
      <c r="BV144" s="22">
        <v>0</v>
      </c>
      <c r="BW144" s="22">
        <v>60.21603424140263</v>
      </c>
      <c r="BX144" s="22">
        <v>77.14407739368647</v>
      </c>
      <c r="BY144" s="22">
        <v>51.848494583668476</v>
      </c>
      <c r="BZ144" s="22">
        <v>1.8984468617663999</v>
      </c>
    </row>
    <row r="145" spans="1:78" ht="12">
      <c r="A145" s="36" t="s">
        <v>17</v>
      </c>
      <c r="B145" s="36">
        <v>1627</v>
      </c>
      <c r="C145" s="36" t="s">
        <v>379</v>
      </c>
      <c r="D145" s="36" t="s">
        <v>378</v>
      </c>
      <c r="E145" s="36">
        <v>616</v>
      </c>
      <c r="F145" s="36" t="s">
        <v>84</v>
      </c>
      <c r="G145" s="36">
        <v>1</v>
      </c>
      <c r="H145" s="36">
        <f t="shared" si="33"/>
        <v>6161</v>
      </c>
      <c r="I145" s="37" t="str">
        <f t="shared" si="25"/>
        <v>San Bruno</v>
      </c>
      <c r="J145" s="37"/>
      <c r="K145" s="38">
        <f t="shared" si="26"/>
        <v>5651.4734669888185</v>
      </c>
      <c r="L145" s="38">
        <f t="shared" si="27"/>
        <v>8669.691172482231</v>
      </c>
      <c r="M145" s="38">
        <f t="shared" si="28"/>
        <v>3018.2177054934136</v>
      </c>
      <c r="N145" s="37"/>
      <c r="O145" s="38">
        <f t="shared" si="29"/>
        <v>653.5894913207056</v>
      </c>
      <c r="P145" s="38">
        <f t="shared" si="30"/>
        <v>743.0877481225657</v>
      </c>
      <c r="Q145" s="38">
        <f t="shared" si="31"/>
        <v>330.0774943226248</v>
      </c>
      <c r="R145" s="38">
        <f t="shared" si="32"/>
        <v>1291.4629717275172</v>
      </c>
      <c r="T145" s="22">
        <v>33.46178267098802</v>
      </c>
      <c r="U145" s="22">
        <v>40.325140470401635</v>
      </c>
      <c r="V145" s="22">
        <v>218.85066684170786</v>
      </c>
      <c r="W145" s="22">
        <v>1416.049090215229</v>
      </c>
      <c r="X145" s="22">
        <v>365.1637498818424</v>
      </c>
      <c r="Y145" s="22">
        <v>29.288673808077604</v>
      </c>
      <c r="Z145" s="22">
        <v>183.71886528684564</v>
      </c>
      <c r="AA145" s="22">
        <v>588.1072123036681</v>
      </c>
      <c r="AB145" s="22">
        <v>350.54201610677137</v>
      </c>
      <c r="AC145" s="22">
        <v>1292.0709310049922</v>
      </c>
      <c r="AD145" s="22">
        <v>1133.8953383982946</v>
      </c>
      <c r="AF145" s="22">
        <v>-6.196572775404659</v>
      </c>
      <c r="AG145" s="22">
        <v>11.121465312960655</v>
      </c>
      <c r="AH145" s="22">
        <v>-61.52329832581412</v>
      </c>
      <c r="AI145" s="22">
        <v>77.16783206522685</v>
      </c>
      <c r="AJ145" s="22">
        <v>152.21733791230514</v>
      </c>
      <c r="AK145" s="22">
        <v>0</v>
      </c>
      <c r="AL145" s="22">
        <v>0</v>
      </c>
      <c r="AM145" s="22">
        <v>0</v>
      </c>
      <c r="AN145" s="22">
        <v>88.74111306143476</v>
      </c>
      <c r="AO145" s="22">
        <v>332.7839821482463</v>
      </c>
      <c r="AP145" s="22">
        <v>59.27763192175066</v>
      </c>
      <c r="AR145" s="22">
        <v>0</v>
      </c>
      <c r="AS145" s="22">
        <v>34.1060582252299</v>
      </c>
      <c r="AT145" s="22">
        <v>0</v>
      </c>
      <c r="AU145" s="22">
        <v>68.35155174669792</v>
      </c>
      <c r="AV145" s="22">
        <v>0</v>
      </c>
      <c r="AW145" s="22">
        <v>0</v>
      </c>
      <c r="AX145" s="22">
        <v>0</v>
      </c>
      <c r="AY145" s="22">
        <v>0</v>
      </c>
      <c r="AZ145" s="22">
        <v>442.2121570948751</v>
      </c>
      <c r="BA145" s="22">
        <v>198.41798105576277</v>
      </c>
      <c r="BB145" s="22">
        <v>0</v>
      </c>
      <c r="BD145" s="22">
        <v>0</v>
      </c>
      <c r="BE145" s="22">
        <v>0</v>
      </c>
      <c r="BF145" s="22">
        <v>0</v>
      </c>
      <c r="BG145" s="22">
        <v>0</v>
      </c>
      <c r="BH145" s="22">
        <v>0</v>
      </c>
      <c r="BI145" s="22">
        <v>17.63649885963253</v>
      </c>
      <c r="BJ145" s="22">
        <v>-15.705963403987111</v>
      </c>
      <c r="BK145" s="22">
        <v>328.14695886697933</v>
      </c>
      <c r="BL145" s="22">
        <v>0</v>
      </c>
      <c r="BM145" s="22">
        <v>0</v>
      </c>
      <c r="BN145" s="22">
        <v>0</v>
      </c>
      <c r="BP145" s="22">
        <v>0</v>
      </c>
      <c r="BQ145" s="22">
        <v>45.66189841385198</v>
      </c>
      <c r="BR145" s="22">
        <v>0</v>
      </c>
      <c r="BS145" s="22">
        <v>67.89893756683901</v>
      </c>
      <c r="BT145" s="22">
        <v>84.72363568252985</v>
      </c>
      <c r="BU145" s="22">
        <v>105.78073139127265</v>
      </c>
      <c r="BV145" s="22">
        <v>0</v>
      </c>
      <c r="BW145" s="22">
        <v>311.1197461835527</v>
      </c>
      <c r="BX145" s="22">
        <v>398.58230587004886</v>
      </c>
      <c r="BY145" s="22">
        <v>267.8869619709864</v>
      </c>
      <c r="BZ145" s="22">
        <v>9.808754648435752</v>
      </c>
    </row>
    <row r="146" spans="1:78" ht="12">
      <c r="A146" s="36" t="s">
        <v>17</v>
      </c>
      <c r="B146" s="36">
        <v>1628</v>
      </c>
      <c r="C146" s="36" t="s">
        <v>380</v>
      </c>
      <c r="D146" s="36" t="s">
        <v>381</v>
      </c>
      <c r="E146" s="36">
        <v>617</v>
      </c>
      <c r="F146" s="36" t="s">
        <v>85</v>
      </c>
      <c r="G146" s="36">
        <v>1</v>
      </c>
      <c r="H146" s="36">
        <f t="shared" si="33"/>
        <v>6171</v>
      </c>
      <c r="I146" s="37" t="str">
        <f t="shared" si="25"/>
        <v>San Carlos</v>
      </c>
      <c r="J146" s="37"/>
      <c r="K146" s="38">
        <f t="shared" si="26"/>
        <v>1951.1318996803159</v>
      </c>
      <c r="L146" s="38">
        <f t="shared" si="27"/>
        <v>3111.8622522518845</v>
      </c>
      <c r="M146" s="38">
        <f t="shared" si="28"/>
        <v>1160.7303525715683</v>
      </c>
      <c r="N146" s="37"/>
      <c r="O146" s="38">
        <f t="shared" si="29"/>
        <v>160.07808307753874</v>
      </c>
      <c r="P146" s="38">
        <f t="shared" si="30"/>
        <v>276.3005254068193</v>
      </c>
      <c r="Q146" s="38">
        <f t="shared" si="31"/>
        <v>134.3517440872105</v>
      </c>
      <c r="R146" s="38">
        <f t="shared" si="32"/>
        <v>589.9999999999999</v>
      </c>
      <c r="T146" s="22">
        <v>24.399216530928765</v>
      </c>
      <c r="U146" s="22">
        <v>235.62533059175857</v>
      </c>
      <c r="V146" s="22">
        <v>351.7722375001686</v>
      </c>
      <c r="W146" s="22">
        <v>312.6808904789973</v>
      </c>
      <c r="X146" s="22">
        <v>72.23019228432047</v>
      </c>
      <c r="Y146" s="22">
        <v>17.306943613864036</v>
      </c>
      <c r="Z146" s="22">
        <v>119.2979644719777</v>
      </c>
      <c r="AA146" s="22">
        <v>228.8972194322562</v>
      </c>
      <c r="AB146" s="22">
        <v>74.47776546177863</v>
      </c>
      <c r="AC146" s="22">
        <v>514.4441393142658</v>
      </c>
      <c r="AD146" s="22">
        <v>0</v>
      </c>
      <c r="AF146" s="22">
        <v>-4.518334315399231</v>
      </c>
      <c r="AG146" s="22">
        <v>64.9842482992603</v>
      </c>
      <c r="AH146" s="22">
        <v>-98.89020957891597</v>
      </c>
      <c r="AI146" s="22">
        <v>17.03959743572268</v>
      </c>
      <c r="AJ146" s="22">
        <v>30.108923982653764</v>
      </c>
      <c r="AK146" s="22">
        <v>0</v>
      </c>
      <c r="AL146" s="22">
        <v>0</v>
      </c>
      <c r="AM146" s="22">
        <v>0</v>
      </c>
      <c r="AN146" s="22">
        <v>18.854344134865745</v>
      </c>
      <c r="AO146" s="22">
        <v>132.49951311935143</v>
      </c>
      <c r="AP146" s="22">
        <v>0</v>
      </c>
      <c r="AR146" s="22">
        <v>0</v>
      </c>
      <c r="AS146" s="22">
        <v>12.681573382141494</v>
      </c>
      <c r="AT146" s="22">
        <v>0</v>
      </c>
      <c r="AU146" s="22">
        <v>25.41499265423096</v>
      </c>
      <c r="AV146" s="22">
        <v>0</v>
      </c>
      <c r="AW146" s="22">
        <v>0</v>
      </c>
      <c r="AX146" s="22">
        <v>0</v>
      </c>
      <c r="AY146" s="22">
        <v>0</v>
      </c>
      <c r="AZ146" s="22">
        <v>164.42667996518205</v>
      </c>
      <c r="BA146" s="22">
        <v>73.7772794052648</v>
      </c>
      <c r="BB146" s="22">
        <v>0</v>
      </c>
      <c r="BD146" s="22">
        <v>0</v>
      </c>
      <c r="BE146" s="22">
        <v>0</v>
      </c>
      <c r="BF146" s="22">
        <v>0</v>
      </c>
      <c r="BG146" s="22">
        <v>0</v>
      </c>
      <c r="BH146" s="22">
        <v>0</v>
      </c>
      <c r="BI146" s="22">
        <v>12.30407088519511</v>
      </c>
      <c r="BJ146" s="22">
        <v>-10.341098466052385</v>
      </c>
      <c r="BK146" s="22">
        <v>132.3887716680678</v>
      </c>
      <c r="BL146" s="22">
        <v>0</v>
      </c>
      <c r="BM146" s="22">
        <v>0</v>
      </c>
      <c r="BN146" s="22">
        <v>0</v>
      </c>
      <c r="BP146" s="22">
        <v>0</v>
      </c>
      <c r="BQ146" s="22">
        <v>56.10669491555285</v>
      </c>
      <c r="BR146" s="22">
        <v>0</v>
      </c>
      <c r="BS146" s="22">
        <v>21.130203147807556</v>
      </c>
      <c r="BT146" s="22">
        <v>-46.656264018449974</v>
      </c>
      <c r="BU146" s="22">
        <v>66.6258853802822</v>
      </c>
      <c r="BV146" s="22">
        <v>0</v>
      </c>
      <c r="BW146" s="22">
        <v>251.40343446502538</v>
      </c>
      <c r="BX146" s="22">
        <v>113.38030211952169</v>
      </c>
      <c r="BY146" s="22">
        <v>118.43961605910795</v>
      </c>
      <c r="BZ146" s="22">
        <v>9.5701279311523</v>
      </c>
    </row>
    <row r="147" spans="1:78" ht="12">
      <c r="A147" s="36" t="s">
        <v>17</v>
      </c>
      <c r="B147" s="36">
        <v>1629</v>
      </c>
      <c r="C147" s="36" t="s">
        <v>382</v>
      </c>
      <c r="D147" s="36" t="s">
        <v>383</v>
      </c>
      <c r="E147" s="36">
        <v>603</v>
      </c>
      <c r="F147" s="36" t="s">
        <v>71</v>
      </c>
      <c r="G147" s="36">
        <v>1</v>
      </c>
      <c r="H147" s="36">
        <f t="shared" si="33"/>
        <v>6031</v>
      </c>
      <c r="I147" s="37" t="str">
        <f t="shared" si="25"/>
        <v>Brisbane</v>
      </c>
      <c r="J147" s="37"/>
      <c r="K147" s="38">
        <f t="shared" si="26"/>
        <v>554.6221831002761</v>
      </c>
      <c r="L147" s="38">
        <f t="shared" si="27"/>
        <v>1096.257180550483</v>
      </c>
      <c r="M147" s="38">
        <f t="shared" si="28"/>
        <v>541.634997450207</v>
      </c>
      <c r="N147" s="37"/>
      <c r="O147" s="38">
        <f t="shared" si="29"/>
        <v>86.39401362345586</v>
      </c>
      <c r="P147" s="38">
        <f t="shared" si="30"/>
        <v>0</v>
      </c>
      <c r="Q147" s="38">
        <f t="shared" si="31"/>
        <v>71.49051319889601</v>
      </c>
      <c r="R147" s="38">
        <f t="shared" si="32"/>
        <v>383.7504706278552</v>
      </c>
      <c r="T147" s="22">
        <v>0</v>
      </c>
      <c r="U147" s="22">
        <v>34.7903172685818</v>
      </c>
      <c r="V147" s="22">
        <v>112.11061767658045</v>
      </c>
      <c r="W147" s="22">
        <v>85.35828906754233</v>
      </c>
      <c r="X147" s="22">
        <v>218.69697108308145</v>
      </c>
      <c r="Y147" s="22">
        <v>25.6275895820679</v>
      </c>
      <c r="Z147" s="22">
        <v>0.9543837157758215</v>
      </c>
      <c r="AA147" s="22">
        <v>0</v>
      </c>
      <c r="AB147" s="22">
        <v>0</v>
      </c>
      <c r="AC147" s="22">
        <v>41.26557267226731</v>
      </c>
      <c r="AD147" s="22">
        <v>35.81844203437906</v>
      </c>
      <c r="AF147" s="22">
        <v>0</v>
      </c>
      <c r="AG147" s="22">
        <v>9.594989681769977</v>
      </c>
      <c r="AH147" s="22">
        <v>-31.516536258929325</v>
      </c>
      <c r="AI147" s="22">
        <v>4.651614242510501</v>
      </c>
      <c r="AJ147" s="22">
        <v>91.16313094747946</v>
      </c>
      <c r="AK147" s="22">
        <v>0</v>
      </c>
      <c r="AL147" s="22">
        <v>0</v>
      </c>
      <c r="AM147" s="22">
        <v>0</v>
      </c>
      <c r="AN147" s="22">
        <v>0</v>
      </c>
      <c r="AO147" s="22">
        <v>10.628303191391828</v>
      </c>
      <c r="AP147" s="22">
        <v>1.8725118192334187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D147" s="22">
        <v>0</v>
      </c>
      <c r="BE147" s="22">
        <v>0</v>
      </c>
      <c r="BF147" s="22">
        <v>0</v>
      </c>
      <c r="BG147" s="22">
        <v>0</v>
      </c>
      <c r="BH147" s="22">
        <v>0</v>
      </c>
      <c r="BI147" s="22">
        <v>34.91360820461635</v>
      </c>
      <c r="BJ147" s="22">
        <v>-0.07255895957370961</v>
      </c>
      <c r="BK147" s="22">
        <v>36.64946395385337</v>
      </c>
      <c r="BL147" s="22">
        <v>0</v>
      </c>
      <c r="BM147" s="22">
        <v>0</v>
      </c>
      <c r="BN147" s="22">
        <v>0</v>
      </c>
      <c r="BP147" s="22">
        <v>0</v>
      </c>
      <c r="BQ147" s="22">
        <v>52.51727840974187</v>
      </c>
      <c r="BR147" s="22">
        <v>0</v>
      </c>
      <c r="BS147" s="22">
        <v>10.311863021225486</v>
      </c>
      <c r="BT147" s="22">
        <v>22.869675864547503</v>
      </c>
      <c r="BU147" s="22">
        <v>82.71821059031426</v>
      </c>
      <c r="BV147" s="22">
        <v>0</v>
      </c>
      <c r="BW147" s="22">
        <v>139.00635268173593</v>
      </c>
      <c r="BX147" s="22">
        <v>32.084868385857895</v>
      </c>
      <c r="BY147" s="22">
        <v>34.30060067165302</v>
      </c>
      <c r="BZ147" s="22">
        <v>9.941621002779288</v>
      </c>
    </row>
    <row r="148" spans="1:78" ht="12">
      <c r="A148" s="36" t="s">
        <v>17</v>
      </c>
      <c r="B148" s="36">
        <v>1630</v>
      </c>
      <c r="C148" s="36" t="s">
        <v>384</v>
      </c>
      <c r="D148" s="36" t="s">
        <v>385</v>
      </c>
      <c r="E148" s="36">
        <v>618</v>
      </c>
      <c r="F148" s="36" t="s">
        <v>17</v>
      </c>
      <c r="G148" s="36">
        <v>1</v>
      </c>
      <c r="H148" s="36">
        <f t="shared" si="33"/>
        <v>6181</v>
      </c>
      <c r="I148" s="37" t="str">
        <f t="shared" si="25"/>
        <v>San Mateo</v>
      </c>
      <c r="J148" s="37"/>
      <c r="K148" s="38">
        <f t="shared" si="26"/>
        <v>936.8110416971278</v>
      </c>
      <c r="L148" s="38">
        <f t="shared" si="27"/>
        <v>1459.8477260874333</v>
      </c>
      <c r="M148" s="38">
        <f t="shared" si="28"/>
        <v>523.0366843903056</v>
      </c>
      <c r="N148" s="37"/>
      <c r="O148" s="38">
        <f t="shared" si="29"/>
        <v>148.61766703977304</v>
      </c>
      <c r="P148" s="38">
        <f t="shared" si="30"/>
        <v>62.882159690545436</v>
      </c>
      <c r="Q148" s="38">
        <f t="shared" si="31"/>
        <v>145.39697331991968</v>
      </c>
      <c r="R148" s="38">
        <f t="shared" si="32"/>
        <v>166.13988434006737</v>
      </c>
      <c r="T148" s="22">
        <v>0</v>
      </c>
      <c r="U148" s="22">
        <v>16.604469605459492</v>
      </c>
      <c r="V148" s="22">
        <v>65.78946426529872</v>
      </c>
      <c r="W148" s="22">
        <v>159.03597015742105</v>
      </c>
      <c r="X148" s="22">
        <v>138.4412018782809</v>
      </c>
      <c r="Y148" s="22">
        <v>23.96346038842713</v>
      </c>
      <c r="Z148" s="22">
        <v>28.15431961538673</v>
      </c>
      <c r="AA148" s="22">
        <v>131.44592799080058</v>
      </c>
      <c r="AB148" s="22">
        <v>1.98607374564743</v>
      </c>
      <c r="AC148" s="22">
        <v>371.39015405040584</v>
      </c>
      <c r="AD148" s="22">
        <v>0</v>
      </c>
      <c r="AF148" s="22">
        <v>0</v>
      </c>
      <c r="AG148" s="22">
        <v>4.579426893572035</v>
      </c>
      <c r="AH148" s="22">
        <v>-18.494733852545355</v>
      </c>
      <c r="AI148" s="22">
        <v>8.666691799203777</v>
      </c>
      <c r="AJ148" s="22">
        <v>57.70877096675306</v>
      </c>
      <c r="AK148" s="22">
        <v>0</v>
      </c>
      <c r="AL148" s="22">
        <v>0</v>
      </c>
      <c r="AM148" s="22">
        <v>0</v>
      </c>
      <c r="AN148" s="22">
        <v>0.5027825102630865</v>
      </c>
      <c r="AO148" s="22">
        <v>95.65472872252644</v>
      </c>
      <c r="AP148" s="22">
        <v>0</v>
      </c>
      <c r="AR148" s="22">
        <v>0</v>
      </c>
      <c r="AS148" s="22">
        <v>2.8861498593571273</v>
      </c>
      <c r="AT148" s="22">
        <v>0</v>
      </c>
      <c r="AU148" s="22">
        <v>5.784099122737126</v>
      </c>
      <c r="AV148" s="22">
        <v>0</v>
      </c>
      <c r="AW148" s="22">
        <v>0</v>
      </c>
      <c r="AX148" s="22">
        <v>0</v>
      </c>
      <c r="AY148" s="22">
        <v>0</v>
      </c>
      <c r="AZ148" s="22">
        <v>37.42122723702066</v>
      </c>
      <c r="BA148" s="22">
        <v>16.790683471430526</v>
      </c>
      <c r="BB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23.07768328043492</v>
      </c>
      <c r="BJ148" s="22">
        <v>-3.4176947664430486</v>
      </c>
      <c r="BK148" s="22">
        <v>125.73698480592782</v>
      </c>
      <c r="BL148" s="22">
        <v>0</v>
      </c>
      <c r="BM148" s="22">
        <v>0</v>
      </c>
      <c r="BN148" s="22">
        <v>0</v>
      </c>
      <c r="BP148" s="22">
        <v>0</v>
      </c>
      <c r="BQ148" s="22">
        <v>4.110663546384794</v>
      </c>
      <c r="BR148" s="22">
        <v>-5.807668340476553</v>
      </c>
      <c r="BS148" s="22">
        <v>3.4342222010778736</v>
      </c>
      <c r="BT148" s="22">
        <v>6.705600171333847</v>
      </c>
      <c r="BU148" s="22">
        <v>21.408919700246727</v>
      </c>
      <c r="BV148" s="22">
        <v>0</v>
      </c>
      <c r="BW148" s="22">
        <v>103.38800347656269</v>
      </c>
      <c r="BX148" s="22">
        <v>17.0123091866154</v>
      </c>
      <c r="BY148" s="22">
        <v>14.603739442264388</v>
      </c>
      <c r="BZ148" s="22">
        <v>1.2840949560581882</v>
      </c>
    </row>
    <row r="149" spans="1:78" ht="12">
      <c r="A149" s="36" t="s">
        <v>17</v>
      </c>
      <c r="B149" s="36">
        <v>1631</v>
      </c>
      <c r="C149" s="36" t="s">
        <v>386</v>
      </c>
      <c r="D149" s="36" t="s">
        <v>385</v>
      </c>
      <c r="E149" s="36">
        <v>618</v>
      </c>
      <c r="F149" s="36" t="s">
        <v>17</v>
      </c>
      <c r="G149" s="36">
        <v>1</v>
      </c>
      <c r="H149" s="36">
        <f t="shared" si="33"/>
        <v>6181</v>
      </c>
      <c r="I149" s="37" t="str">
        <f t="shared" si="25"/>
        <v>San Mateo</v>
      </c>
      <c r="J149" s="37"/>
      <c r="K149" s="38">
        <f t="shared" si="26"/>
        <v>3502.071635522936</v>
      </c>
      <c r="L149" s="38">
        <f t="shared" si="27"/>
        <v>5593.757909291711</v>
      </c>
      <c r="M149" s="38">
        <f t="shared" si="28"/>
        <v>2091.686273768775</v>
      </c>
      <c r="N149" s="37"/>
      <c r="O149" s="38">
        <f t="shared" si="29"/>
        <v>513.5669245357506</v>
      </c>
      <c r="P149" s="38">
        <f t="shared" si="30"/>
        <v>321.2433963431974</v>
      </c>
      <c r="Q149" s="38">
        <f t="shared" si="31"/>
        <v>635.7968338581384</v>
      </c>
      <c r="R149" s="38">
        <f t="shared" si="32"/>
        <v>621.0791190316891</v>
      </c>
      <c r="T149" s="22">
        <v>11.851048029308258</v>
      </c>
      <c r="U149" s="22">
        <v>31.627561153256178</v>
      </c>
      <c r="V149" s="22">
        <v>106.7400491651275</v>
      </c>
      <c r="W149" s="22">
        <v>658.6065882790372</v>
      </c>
      <c r="X149" s="22">
        <v>206.65860570236134</v>
      </c>
      <c r="Y149" s="22">
        <v>43.267359034660096</v>
      </c>
      <c r="Z149" s="22">
        <v>177.51537113430282</v>
      </c>
      <c r="AA149" s="22">
        <v>643.631785334265</v>
      </c>
      <c r="AB149" s="22">
        <v>634.550561734354</v>
      </c>
      <c r="AC149" s="22">
        <v>987.6227059562641</v>
      </c>
      <c r="AD149" s="22">
        <v>0</v>
      </c>
      <c r="AF149" s="22">
        <v>-2.1946195246224836</v>
      </c>
      <c r="AG149" s="22">
        <v>8.722717892518162</v>
      </c>
      <c r="AH149" s="22">
        <v>-30.006762066884807</v>
      </c>
      <c r="AI149" s="22">
        <v>35.89087620800207</v>
      </c>
      <c r="AJ149" s="22">
        <v>86.14497695037049</v>
      </c>
      <c r="AK149" s="22">
        <v>0</v>
      </c>
      <c r="AL149" s="22">
        <v>0</v>
      </c>
      <c r="AM149" s="22">
        <v>0</v>
      </c>
      <c r="AN149" s="22">
        <v>160.63901202905618</v>
      </c>
      <c r="AO149" s="22">
        <v>254.37072304731097</v>
      </c>
      <c r="AP149" s="22">
        <v>0</v>
      </c>
      <c r="AR149" s="22">
        <v>0</v>
      </c>
      <c r="AS149" s="22">
        <v>14.744350189911279</v>
      </c>
      <c r="AT149" s="22">
        <v>0</v>
      </c>
      <c r="AU149" s="22">
        <v>29.548979489856094</v>
      </c>
      <c r="AV149" s="22">
        <v>0</v>
      </c>
      <c r="AW149" s="22">
        <v>0</v>
      </c>
      <c r="AX149" s="22">
        <v>0</v>
      </c>
      <c r="AY149" s="22">
        <v>0</v>
      </c>
      <c r="AZ149" s="22">
        <v>191.17222105777213</v>
      </c>
      <c r="BA149" s="22">
        <v>85.77784560565787</v>
      </c>
      <c r="BB149" s="22">
        <v>0</v>
      </c>
      <c r="BD149" s="22">
        <v>0</v>
      </c>
      <c r="BE149" s="22">
        <v>0</v>
      </c>
      <c r="BF149" s="22">
        <v>0</v>
      </c>
      <c r="BG149" s="22">
        <v>0</v>
      </c>
      <c r="BH149" s="22">
        <v>0</v>
      </c>
      <c r="BI149" s="22">
        <v>41.668039256340826</v>
      </c>
      <c r="BJ149" s="22">
        <v>-21.548855137573128</v>
      </c>
      <c r="BK149" s="22">
        <v>615.6776497393706</v>
      </c>
      <c r="BL149" s="22">
        <v>0</v>
      </c>
      <c r="BM149" s="22">
        <v>0</v>
      </c>
      <c r="BN149" s="22">
        <v>0</v>
      </c>
      <c r="BP149" s="22">
        <v>0</v>
      </c>
      <c r="BQ149" s="22">
        <v>15.366853685768685</v>
      </c>
      <c r="BR149" s="22">
        <v>0</v>
      </c>
      <c r="BS149" s="22">
        <v>12.838119562179836</v>
      </c>
      <c r="BT149" s="22">
        <v>3.3567298585440533</v>
      </c>
      <c r="BU149" s="22">
        <v>80.03275697262966</v>
      </c>
      <c r="BV149" s="22">
        <v>0</v>
      </c>
      <c r="BW149" s="22">
        <v>386.4943711302618</v>
      </c>
      <c r="BX149" s="22">
        <v>63.596950511236415</v>
      </c>
      <c r="BY149" s="22">
        <v>54.593017585136835</v>
      </c>
      <c r="BZ149" s="22">
        <v>4.8003197259318116</v>
      </c>
    </row>
    <row r="150" spans="1:78" ht="12">
      <c r="A150" s="36" t="s">
        <v>17</v>
      </c>
      <c r="B150" s="36">
        <v>1632</v>
      </c>
      <c r="C150" s="36" t="s">
        <v>387</v>
      </c>
      <c r="D150" s="36" t="s">
        <v>388</v>
      </c>
      <c r="E150" s="36">
        <v>618</v>
      </c>
      <c r="F150" s="36" t="s">
        <v>17</v>
      </c>
      <c r="G150" s="36">
        <v>1</v>
      </c>
      <c r="H150" s="36">
        <f t="shared" si="33"/>
        <v>6181</v>
      </c>
      <c r="I150" s="37" t="str">
        <f t="shared" si="25"/>
        <v>San Mateo</v>
      </c>
      <c r="J150" s="37"/>
      <c r="K150" s="38">
        <f t="shared" si="26"/>
        <v>7282.887893225051</v>
      </c>
      <c r="L150" s="38">
        <f t="shared" si="27"/>
        <v>14181.696690183642</v>
      </c>
      <c r="M150" s="38">
        <f t="shared" si="28"/>
        <v>6898.808796958591</v>
      </c>
      <c r="N150" s="37"/>
      <c r="O150" s="38">
        <f t="shared" si="29"/>
        <v>337.99481874302137</v>
      </c>
      <c r="P150" s="38">
        <f t="shared" si="30"/>
        <v>329.95552750801863</v>
      </c>
      <c r="Q150" s="38">
        <f t="shared" si="31"/>
        <v>1140.6050377148</v>
      </c>
      <c r="R150" s="38">
        <f t="shared" si="32"/>
        <v>5090.253412992752</v>
      </c>
      <c r="T150" s="22">
        <v>10.456807084683756</v>
      </c>
      <c r="U150" s="22">
        <v>55.34823201819832</v>
      </c>
      <c r="V150" s="22">
        <v>277.2555994037588</v>
      </c>
      <c r="W150" s="22">
        <v>414.2123290540739</v>
      </c>
      <c r="X150" s="22">
        <v>70.22379805420046</v>
      </c>
      <c r="Y150" s="22">
        <v>492.91506715639696</v>
      </c>
      <c r="Z150" s="22">
        <v>3086.4769368190064</v>
      </c>
      <c r="AA150" s="22">
        <v>1087.8283695790392</v>
      </c>
      <c r="AB150" s="22">
        <v>245.2801075874576</v>
      </c>
      <c r="AC150" s="22">
        <v>1013.2990622856751</v>
      </c>
      <c r="AD150" s="22">
        <v>529.5915841825611</v>
      </c>
      <c r="AF150" s="22">
        <v>-1.936428992313956</v>
      </c>
      <c r="AG150" s="22">
        <v>15.264756311906783</v>
      </c>
      <c r="AH150" s="22">
        <v>-77.94209266429827</v>
      </c>
      <c r="AI150" s="22">
        <v>22.5725701662878</v>
      </c>
      <c r="AJ150" s="22">
        <v>29.272564983135602</v>
      </c>
      <c r="AK150" s="22">
        <v>0</v>
      </c>
      <c r="AL150" s="22">
        <v>0</v>
      </c>
      <c r="AM150" s="22">
        <v>0</v>
      </c>
      <c r="AN150" s="22">
        <v>62.09364001749119</v>
      </c>
      <c r="AO150" s="22">
        <v>260.9838894775104</v>
      </c>
      <c r="AP150" s="22">
        <v>27.685919443301852</v>
      </c>
      <c r="AR150" s="22">
        <v>0</v>
      </c>
      <c r="AS150" s="22">
        <v>15.144217437788742</v>
      </c>
      <c r="AT150" s="22">
        <v>0</v>
      </c>
      <c r="AU150" s="22">
        <v>30.350348756999598</v>
      </c>
      <c r="AV150" s="22">
        <v>0</v>
      </c>
      <c r="AW150" s="22">
        <v>0</v>
      </c>
      <c r="AX150" s="22">
        <v>0</v>
      </c>
      <c r="AY150" s="22">
        <v>0</v>
      </c>
      <c r="AZ150" s="22">
        <v>196.35681779620958</v>
      </c>
      <c r="BA150" s="22">
        <v>88.10414351702069</v>
      </c>
      <c r="BB150" s="22">
        <v>0</v>
      </c>
      <c r="BD150" s="22">
        <v>0</v>
      </c>
      <c r="BE150" s="22">
        <v>0</v>
      </c>
      <c r="BF150" s="22">
        <v>0</v>
      </c>
      <c r="BG150" s="22">
        <v>0</v>
      </c>
      <c r="BH150" s="22">
        <v>0</v>
      </c>
      <c r="BI150" s="22">
        <v>474.6951241433905</v>
      </c>
      <c r="BJ150" s="22">
        <v>-374.6720296500617</v>
      </c>
      <c r="BK150" s="22">
        <v>1040.5819432214712</v>
      </c>
      <c r="BL150" s="22">
        <v>0</v>
      </c>
      <c r="BM150" s="22">
        <v>0</v>
      </c>
      <c r="BN150" s="22">
        <v>0</v>
      </c>
      <c r="BP150" s="22">
        <v>0</v>
      </c>
      <c r="BQ150" s="22">
        <v>125.94398527340158</v>
      </c>
      <c r="BR150" s="22">
        <v>0</v>
      </c>
      <c r="BS150" s="22">
        <v>105.21893252453818</v>
      </c>
      <c r="BT150" s="22">
        <v>27.511157750059112</v>
      </c>
      <c r="BU150" s="22">
        <v>655.934166594259</v>
      </c>
      <c r="BV150" s="22">
        <v>0</v>
      </c>
      <c r="BW150" s="22">
        <v>3167.63876205589</v>
      </c>
      <c r="BX150" s="22">
        <v>521.2292354965406</v>
      </c>
      <c r="BY150" s="22">
        <v>447.4346111032872</v>
      </c>
      <c r="BZ150" s="22">
        <v>39.342562194775866</v>
      </c>
    </row>
    <row r="151" spans="1:78" ht="12">
      <c r="A151" s="36" t="s">
        <v>17</v>
      </c>
      <c r="B151" s="36">
        <v>1633</v>
      </c>
      <c r="C151" s="36" t="s">
        <v>389</v>
      </c>
      <c r="D151" s="36" t="s">
        <v>388</v>
      </c>
      <c r="E151" s="36">
        <v>618</v>
      </c>
      <c r="F151" s="36" t="s">
        <v>17</v>
      </c>
      <c r="G151" s="36">
        <v>1</v>
      </c>
      <c r="H151" s="36">
        <f t="shared" si="33"/>
        <v>6181</v>
      </c>
      <c r="I151" s="37" t="str">
        <f t="shared" si="25"/>
        <v>San Mateo</v>
      </c>
      <c r="J151" s="37"/>
      <c r="K151" s="38">
        <f t="shared" si="26"/>
        <v>1554.320260582573</v>
      </c>
      <c r="L151" s="38">
        <f t="shared" si="27"/>
        <v>4522.28213638845</v>
      </c>
      <c r="M151" s="38">
        <f t="shared" si="28"/>
        <v>2967.9618758058778</v>
      </c>
      <c r="N151" s="37"/>
      <c r="O151" s="38">
        <f t="shared" si="29"/>
        <v>182.38525970832538</v>
      </c>
      <c r="P151" s="38">
        <f t="shared" si="30"/>
        <v>1454.7895316652277</v>
      </c>
      <c r="Q151" s="38">
        <f t="shared" si="31"/>
        <v>244.42077929198285</v>
      </c>
      <c r="R151" s="38">
        <f t="shared" si="32"/>
        <v>1086.3663051403416</v>
      </c>
      <c r="T151" s="22">
        <v>13.942409446245009</v>
      </c>
      <c r="U151" s="22">
        <v>75.11545773898341</v>
      </c>
      <c r="V151" s="22">
        <v>90.62834363076861</v>
      </c>
      <c r="W151" s="22">
        <v>418.7048705839445</v>
      </c>
      <c r="X151" s="22">
        <v>26.083124991560172</v>
      </c>
      <c r="Y151" s="22">
        <v>110.49817845774733</v>
      </c>
      <c r="Z151" s="22">
        <v>59.64898223598884</v>
      </c>
      <c r="AA151" s="22">
        <v>151.84270992040754</v>
      </c>
      <c r="AB151" s="22">
        <v>118.17138786602209</v>
      </c>
      <c r="AC151" s="22">
        <v>489.6847957109055</v>
      </c>
      <c r="AD151" s="22">
        <v>0</v>
      </c>
      <c r="AF151" s="22">
        <v>-2.5819053230852744</v>
      </c>
      <c r="AG151" s="22">
        <v>20.71645499473063</v>
      </c>
      <c r="AH151" s="22">
        <v>-25.477439490751248</v>
      </c>
      <c r="AI151" s="22">
        <v>22.817391968525193</v>
      </c>
      <c r="AJ151" s="22">
        <v>10.872666993736082</v>
      </c>
      <c r="AK151" s="22">
        <v>0</v>
      </c>
      <c r="AL151" s="22">
        <v>0</v>
      </c>
      <c r="AM151" s="22">
        <v>0</v>
      </c>
      <c r="AN151" s="22">
        <v>29.91555936065365</v>
      </c>
      <c r="AO151" s="22">
        <v>126.12253120451635</v>
      </c>
      <c r="AP151" s="22">
        <v>0</v>
      </c>
      <c r="AR151" s="22">
        <v>0</v>
      </c>
      <c r="AS151" s="22">
        <v>66.77157118764028</v>
      </c>
      <c r="AT151" s="22">
        <v>0</v>
      </c>
      <c r="AU151" s="22">
        <v>133.81612360774517</v>
      </c>
      <c r="AV151" s="22">
        <v>0</v>
      </c>
      <c r="AW151" s="22">
        <v>0</v>
      </c>
      <c r="AX151" s="22">
        <v>0</v>
      </c>
      <c r="AY151" s="22">
        <v>0</v>
      </c>
      <c r="AZ151" s="22">
        <v>865.7464997129958</v>
      </c>
      <c r="BA151" s="22">
        <v>388.4553371568466</v>
      </c>
      <c r="BB151" s="22">
        <v>0</v>
      </c>
      <c r="BD151" s="22">
        <v>0</v>
      </c>
      <c r="BE151" s="22">
        <v>0</v>
      </c>
      <c r="BF151" s="22">
        <v>0</v>
      </c>
      <c r="BG151" s="22">
        <v>0</v>
      </c>
      <c r="BH151" s="22">
        <v>0</v>
      </c>
      <c r="BI151" s="22">
        <v>106.41376179311658</v>
      </c>
      <c r="BJ151" s="22">
        <v>-7.240878742464086</v>
      </c>
      <c r="BK151" s="22">
        <v>145.24789624133038</v>
      </c>
      <c r="BL151" s="22">
        <v>0</v>
      </c>
      <c r="BM151" s="22">
        <v>0</v>
      </c>
      <c r="BN151" s="22">
        <v>0</v>
      </c>
      <c r="BP151" s="22">
        <v>0</v>
      </c>
      <c r="BQ151" s="22">
        <v>26.879074740538798</v>
      </c>
      <c r="BR151" s="22">
        <v>0</v>
      </c>
      <c r="BS151" s="22">
        <v>22.4559159796896</v>
      </c>
      <c r="BT151" s="22">
        <v>5.871455185075547</v>
      </c>
      <c r="BU151" s="22">
        <v>139.99003962346129</v>
      </c>
      <c r="BV151" s="22">
        <v>0</v>
      </c>
      <c r="BW151" s="22">
        <v>676.0402162238839</v>
      </c>
      <c r="BX151" s="22">
        <v>111.24119621474495</v>
      </c>
      <c r="BY151" s="22">
        <v>95.49188337371996</v>
      </c>
      <c r="BZ151" s="22">
        <v>8.39652379922752</v>
      </c>
    </row>
    <row r="152" spans="1:78" ht="12">
      <c r="A152" s="36" t="s">
        <v>17</v>
      </c>
      <c r="B152" s="36">
        <v>1634</v>
      </c>
      <c r="C152" s="36" t="s">
        <v>390</v>
      </c>
      <c r="D152" s="36" t="s">
        <v>391</v>
      </c>
      <c r="E152" s="36">
        <v>618</v>
      </c>
      <c r="F152" s="36" t="s">
        <v>17</v>
      </c>
      <c r="G152" s="36">
        <v>1</v>
      </c>
      <c r="H152" s="36">
        <f t="shared" si="33"/>
        <v>6181</v>
      </c>
      <c r="I152" s="37" t="str">
        <f t="shared" si="25"/>
        <v>San Mateo</v>
      </c>
      <c r="J152" s="37"/>
      <c r="K152" s="38">
        <f t="shared" si="26"/>
        <v>2268.742686389452</v>
      </c>
      <c r="L152" s="38">
        <f t="shared" si="27"/>
        <v>5678.703746138931</v>
      </c>
      <c r="M152" s="38">
        <f t="shared" si="28"/>
        <v>3409.961059749479</v>
      </c>
      <c r="N152" s="37"/>
      <c r="O152" s="38">
        <f t="shared" si="29"/>
        <v>223.56576867223683</v>
      </c>
      <c r="P152" s="38">
        <f t="shared" si="30"/>
        <v>432.90852331761306</v>
      </c>
      <c r="Q152" s="38">
        <f t="shared" si="31"/>
        <v>237.89570972715862</v>
      </c>
      <c r="R152" s="38">
        <f t="shared" si="32"/>
        <v>2515.5910580324703</v>
      </c>
      <c r="T152" s="22">
        <v>3.485602361561252</v>
      </c>
      <c r="U152" s="22">
        <v>78.27821385430906</v>
      </c>
      <c r="V152" s="22">
        <v>117.4811861880334</v>
      </c>
      <c r="W152" s="22">
        <v>743.9648773465796</v>
      </c>
      <c r="X152" s="22">
        <v>34.108701912040225</v>
      </c>
      <c r="Y152" s="22">
        <v>16.308466097679574</v>
      </c>
      <c r="Z152" s="22">
        <v>71.57877868318661</v>
      </c>
      <c r="AA152" s="22">
        <v>241.36191950034933</v>
      </c>
      <c r="AB152" s="22">
        <v>144.98338343226237</v>
      </c>
      <c r="AC152" s="22">
        <v>494.26985934115737</v>
      </c>
      <c r="AD152" s="22">
        <v>322.92169767229336</v>
      </c>
      <c r="AF152" s="22">
        <v>-0.6454763307713186</v>
      </c>
      <c r="AG152" s="22">
        <v>21.588726783982455</v>
      </c>
      <c r="AH152" s="22">
        <v>-33.026310450973845</v>
      </c>
      <c r="AI152" s="22">
        <v>40.542490450512574</v>
      </c>
      <c r="AJ152" s="22">
        <v>14.218102991808724</v>
      </c>
      <c r="AK152" s="22">
        <v>0</v>
      </c>
      <c r="AL152" s="22">
        <v>0</v>
      </c>
      <c r="AM152" s="22">
        <v>0</v>
      </c>
      <c r="AN152" s="22">
        <v>36.70312324920532</v>
      </c>
      <c r="AO152" s="22">
        <v>127.30345378133765</v>
      </c>
      <c r="AP152" s="22">
        <v>16.881658197135277</v>
      </c>
      <c r="AR152" s="22">
        <v>0</v>
      </c>
      <c r="AS152" s="22">
        <v>19.869528652265554</v>
      </c>
      <c r="AT152" s="22">
        <v>0</v>
      </c>
      <c r="AU152" s="22">
        <v>39.82028960629534</v>
      </c>
      <c r="AV152" s="22">
        <v>0</v>
      </c>
      <c r="AW152" s="22">
        <v>0</v>
      </c>
      <c r="AX152" s="22">
        <v>0</v>
      </c>
      <c r="AY152" s="22">
        <v>0</v>
      </c>
      <c r="AZ152" s="22">
        <v>257.62423402177103</v>
      </c>
      <c r="BA152" s="22">
        <v>115.59447103728114</v>
      </c>
      <c r="BB152" s="22">
        <v>0</v>
      </c>
      <c r="BD152" s="22">
        <v>0</v>
      </c>
      <c r="BE152" s="22">
        <v>0</v>
      </c>
      <c r="BF152" s="22">
        <v>0</v>
      </c>
      <c r="BG152" s="22">
        <v>0</v>
      </c>
      <c r="BH152" s="22">
        <v>0</v>
      </c>
      <c r="BI152" s="22">
        <v>15.70564556585154</v>
      </c>
      <c r="BJ152" s="22">
        <v>-8.689054490956904</v>
      </c>
      <c r="BK152" s="22">
        <v>230.87911865226397</v>
      </c>
      <c r="BL152" s="22">
        <v>0</v>
      </c>
      <c r="BM152" s="22">
        <v>0</v>
      </c>
      <c r="BN152" s="22">
        <v>0</v>
      </c>
      <c r="BP152" s="22">
        <v>0</v>
      </c>
      <c r="BQ152" s="22">
        <v>62.24121619526005</v>
      </c>
      <c r="BR152" s="22">
        <v>0</v>
      </c>
      <c r="BS152" s="22">
        <v>51.99894471242645</v>
      </c>
      <c r="BT152" s="22">
        <v>13.595948338352002</v>
      </c>
      <c r="BU152" s="22">
        <v>324.1610957778161</v>
      </c>
      <c r="BV152" s="22">
        <v>0</v>
      </c>
      <c r="BW152" s="22">
        <v>1565.4394974846389</v>
      </c>
      <c r="BX152" s="22">
        <v>257.59024111714996</v>
      </c>
      <c r="BY152" s="22">
        <v>221.12111429908256</v>
      </c>
      <c r="BZ152" s="22">
        <v>19.443000107744428</v>
      </c>
    </row>
    <row r="153" spans="1:78" ht="12">
      <c r="A153" s="36" t="s">
        <v>17</v>
      </c>
      <c r="B153" s="36">
        <v>1635</v>
      </c>
      <c r="C153" s="36" t="s">
        <v>392</v>
      </c>
      <c r="D153" s="36" t="s">
        <v>393</v>
      </c>
      <c r="E153" s="36">
        <v>609</v>
      </c>
      <c r="F153" s="36" t="s">
        <v>77</v>
      </c>
      <c r="G153" s="36">
        <v>0</v>
      </c>
      <c r="H153" s="36">
        <f t="shared" si="33"/>
        <v>6090</v>
      </c>
      <c r="I153" s="37" t="s">
        <v>88</v>
      </c>
      <c r="J153" s="37"/>
      <c r="K153" s="38">
        <f t="shared" si="26"/>
        <v>0</v>
      </c>
      <c r="L153" s="38">
        <f t="shared" si="27"/>
        <v>0.4835777700875924</v>
      </c>
      <c r="M153" s="38">
        <f t="shared" si="28"/>
        <v>0.4835777700875924</v>
      </c>
      <c r="N153" s="37"/>
      <c r="O153" s="38">
        <f t="shared" si="29"/>
        <v>0</v>
      </c>
      <c r="P153" s="38">
        <f t="shared" si="30"/>
        <v>0.4835777700875924</v>
      </c>
      <c r="Q153" s="38">
        <f t="shared" si="31"/>
        <v>0</v>
      </c>
      <c r="R153" s="38">
        <f t="shared" si="32"/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R153" s="22">
        <v>0</v>
      </c>
      <c r="AS153" s="22">
        <v>0.02219513324597824</v>
      </c>
      <c r="AT153" s="22">
        <v>0</v>
      </c>
      <c r="AU153" s="22">
        <v>0.044481006528778094</v>
      </c>
      <c r="AV153" s="22">
        <v>0</v>
      </c>
      <c r="AW153" s="22">
        <v>0</v>
      </c>
      <c r="AX153" s="22">
        <v>0</v>
      </c>
      <c r="AY153" s="22">
        <v>0</v>
      </c>
      <c r="AZ153" s="22">
        <v>0.28777754629092894</v>
      </c>
      <c r="BA153" s="22">
        <v>0.1291240840219071</v>
      </c>
      <c r="BB153" s="22">
        <v>0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  <c r="BJ153" s="22">
        <v>0</v>
      </c>
      <c r="BK153" s="22">
        <v>0</v>
      </c>
      <c r="BL153" s="22">
        <v>0</v>
      </c>
      <c r="BM153" s="22">
        <v>0</v>
      </c>
      <c r="BN153" s="22">
        <v>0</v>
      </c>
      <c r="BP153" s="22">
        <v>0</v>
      </c>
      <c r="BQ153" s="22">
        <v>0</v>
      </c>
      <c r="BR153" s="22">
        <v>0</v>
      </c>
      <c r="BS153" s="22">
        <v>0</v>
      </c>
      <c r="BT153" s="22">
        <v>0</v>
      </c>
      <c r="BU153" s="22">
        <v>0</v>
      </c>
      <c r="BV153" s="22">
        <v>0</v>
      </c>
      <c r="BW153" s="22">
        <v>0</v>
      </c>
      <c r="BX153" s="22">
        <v>0</v>
      </c>
      <c r="BY153" s="22">
        <v>0</v>
      </c>
      <c r="BZ153" s="22">
        <v>0</v>
      </c>
    </row>
    <row r="154" spans="1:78" ht="12">
      <c r="A154" s="36" t="s">
        <v>17</v>
      </c>
      <c r="B154" s="36">
        <v>1635</v>
      </c>
      <c r="C154" s="36" t="s">
        <v>392</v>
      </c>
      <c r="D154" s="36" t="s">
        <v>393</v>
      </c>
      <c r="E154" s="36">
        <v>621</v>
      </c>
      <c r="F154" s="36" t="s">
        <v>394</v>
      </c>
      <c r="G154" s="36">
        <v>0</v>
      </c>
      <c r="H154" s="36">
        <f t="shared" si="33"/>
        <v>6210</v>
      </c>
      <c r="I154" s="37" t="s">
        <v>88</v>
      </c>
      <c r="J154" s="37"/>
      <c r="K154" s="38">
        <f t="shared" si="26"/>
        <v>1891.6559974372176</v>
      </c>
      <c r="L154" s="38">
        <f t="shared" si="27"/>
        <v>2651.8031351992877</v>
      </c>
      <c r="M154" s="38">
        <f t="shared" si="28"/>
        <v>760.1471377620699</v>
      </c>
      <c r="N154" s="37"/>
      <c r="O154" s="38">
        <f t="shared" si="29"/>
        <v>273.1742929031808</v>
      </c>
      <c r="P154" s="38">
        <f t="shared" si="30"/>
        <v>356.5896617216208</v>
      </c>
      <c r="Q154" s="38">
        <f t="shared" si="31"/>
        <v>130.3831831372683</v>
      </c>
      <c r="R154" s="38">
        <f t="shared" si="32"/>
        <v>0</v>
      </c>
      <c r="T154" s="22">
        <v>23.70209605861651</v>
      </c>
      <c r="U154" s="22">
        <v>159.71918382394378</v>
      </c>
      <c r="V154" s="22">
        <v>167.15894491897325</v>
      </c>
      <c r="W154" s="22">
        <v>83.56127245559408</v>
      </c>
      <c r="X154" s="22">
        <v>98.31331727588064</v>
      </c>
      <c r="Y154" s="22">
        <v>36.610842260097</v>
      </c>
      <c r="Z154" s="22">
        <v>21.95082546284389</v>
      </c>
      <c r="AA154" s="22">
        <v>202.83466474442503</v>
      </c>
      <c r="AB154" s="22">
        <v>55.61006487812805</v>
      </c>
      <c r="AC154" s="22">
        <v>810.6392498285404</v>
      </c>
      <c r="AD154" s="22">
        <v>231.55553573017517</v>
      </c>
      <c r="AF154" s="22">
        <v>-4.389239049244967</v>
      </c>
      <c r="AG154" s="22">
        <v>44.04972535721674</v>
      </c>
      <c r="AH154" s="22">
        <v>-46.99172172738564</v>
      </c>
      <c r="AI154" s="22">
        <v>4.553685521615542</v>
      </c>
      <c r="AJ154" s="22">
        <v>40.981590976389846</v>
      </c>
      <c r="AK154" s="22">
        <v>0</v>
      </c>
      <c r="AL154" s="22">
        <v>0</v>
      </c>
      <c r="AM154" s="22">
        <v>0</v>
      </c>
      <c r="AN154" s="22">
        <v>14.077910287366423</v>
      </c>
      <c r="AO154" s="22">
        <v>208.78711158200838</v>
      </c>
      <c r="AP154" s="22">
        <v>12.105229955214488</v>
      </c>
      <c r="AR154" s="22">
        <v>0</v>
      </c>
      <c r="AS154" s="22">
        <v>16.36666436221021</v>
      </c>
      <c r="AT154" s="22">
        <v>0</v>
      </c>
      <c r="AU154" s="22">
        <v>32.8002403176249</v>
      </c>
      <c r="AV154" s="22">
        <v>0</v>
      </c>
      <c r="AW154" s="22">
        <v>0</v>
      </c>
      <c r="AX154" s="22">
        <v>0</v>
      </c>
      <c r="AY154" s="22">
        <v>0</v>
      </c>
      <c r="AZ154" s="22">
        <v>212.20681394095666</v>
      </c>
      <c r="BA154" s="22">
        <v>95.21594310082907</v>
      </c>
      <c r="BB154" s="22">
        <v>0</v>
      </c>
      <c r="BD154" s="22">
        <v>0</v>
      </c>
      <c r="BE154" s="22">
        <v>0</v>
      </c>
      <c r="BF154" s="22">
        <v>0</v>
      </c>
      <c r="BG154" s="22">
        <v>0</v>
      </c>
      <c r="BH154" s="22">
        <v>0</v>
      </c>
      <c r="BI154" s="22">
        <v>19.69472346058192</v>
      </c>
      <c r="BJ154" s="22">
        <v>-1.9050505791736523</v>
      </c>
      <c r="BK154" s="22">
        <v>112.59351025586005</v>
      </c>
      <c r="BL154" s="22">
        <v>0</v>
      </c>
      <c r="BM154" s="22">
        <v>0</v>
      </c>
      <c r="BN154" s="22">
        <v>0</v>
      </c>
      <c r="BP154" s="22">
        <v>0</v>
      </c>
      <c r="BQ154" s="22">
        <v>0</v>
      </c>
      <c r="BR154" s="22">
        <v>0</v>
      </c>
      <c r="BS154" s="22">
        <v>0</v>
      </c>
      <c r="BT154" s="22">
        <v>0</v>
      </c>
      <c r="BU154" s="22">
        <v>0</v>
      </c>
      <c r="BV154" s="22">
        <v>0</v>
      </c>
      <c r="BW154" s="22">
        <v>0</v>
      </c>
      <c r="BX154" s="22">
        <v>0</v>
      </c>
      <c r="BY154" s="22">
        <v>0</v>
      </c>
      <c r="BZ154" s="22">
        <v>0</v>
      </c>
    </row>
    <row r="155" spans="1:78" ht="12">
      <c r="A155" s="36" t="s">
        <v>17</v>
      </c>
      <c r="B155" s="36">
        <v>1635</v>
      </c>
      <c r="C155" s="36" t="s">
        <v>392</v>
      </c>
      <c r="D155" s="36" t="s">
        <v>393</v>
      </c>
      <c r="E155" s="36">
        <v>699</v>
      </c>
      <c r="F155" s="36" t="s">
        <v>395</v>
      </c>
      <c r="G155" s="36">
        <v>0</v>
      </c>
      <c r="H155" s="36">
        <f t="shared" si="33"/>
        <v>6990</v>
      </c>
      <c r="I155" s="37" t="s">
        <v>88</v>
      </c>
      <c r="J155" s="37"/>
      <c r="K155" s="38">
        <f t="shared" si="26"/>
        <v>0</v>
      </c>
      <c r="L155" s="38">
        <f t="shared" si="27"/>
        <v>19.880109129662415</v>
      </c>
      <c r="M155" s="38">
        <f t="shared" si="28"/>
        <v>19.880109129662415</v>
      </c>
      <c r="N155" s="37"/>
      <c r="O155" s="38">
        <f t="shared" si="29"/>
        <v>0</v>
      </c>
      <c r="P155" s="38">
        <f t="shared" si="30"/>
        <v>0</v>
      </c>
      <c r="Q155" s="38">
        <f t="shared" si="31"/>
        <v>19.880109129662415</v>
      </c>
      <c r="R155" s="38">
        <f t="shared" si="32"/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D155" s="22">
        <v>0</v>
      </c>
      <c r="BE155" s="22">
        <v>0</v>
      </c>
      <c r="BF155" s="22">
        <v>0</v>
      </c>
      <c r="BG155" s="22">
        <v>0</v>
      </c>
      <c r="BH155" s="22">
        <v>0</v>
      </c>
      <c r="BI155" s="22">
        <v>1.629290759011777</v>
      </c>
      <c r="BJ155" s="22">
        <v>0</v>
      </c>
      <c r="BK155" s="22">
        <v>18.250818370650638</v>
      </c>
      <c r="BL155" s="22">
        <v>0</v>
      </c>
      <c r="BM155" s="22">
        <v>0</v>
      </c>
      <c r="BN155" s="22">
        <v>0</v>
      </c>
      <c r="BP155" s="22">
        <v>0</v>
      </c>
      <c r="BQ155" s="22">
        <v>0</v>
      </c>
      <c r="BR155" s="22">
        <v>0</v>
      </c>
      <c r="BS155" s="22">
        <v>0</v>
      </c>
      <c r="BT155" s="22">
        <v>0</v>
      </c>
      <c r="BU155" s="22">
        <v>0</v>
      </c>
      <c r="BV155" s="22">
        <v>0</v>
      </c>
      <c r="BW155" s="22">
        <v>0</v>
      </c>
      <c r="BX155" s="22">
        <v>0</v>
      </c>
      <c r="BY155" s="22">
        <v>0</v>
      </c>
      <c r="BZ155" s="22">
        <v>0</v>
      </c>
    </row>
    <row r="156" spans="1:78" ht="12">
      <c r="A156" s="36" t="s">
        <v>17</v>
      </c>
      <c r="B156" s="36">
        <v>1636</v>
      </c>
      <c r="C156" s="36" t="s">
        <v>396</v>
      </c>
      <c r="D156" s="36" t="s">
        <v>397</v>
      </c>
      <c r="E156" s="36">
        <v>619</v>
      </c>
      <c r="F156" s="36" t="s">
        <v>86</v>
      </c>
      <c r="G156" s="36">
        <v>1</v>
      </c>
      <c r="H156" s="36">
        <f t="shared" si="33"/>
        <v>6191</v>
      </c>
      <c r="I156" s="37" t="str">
        <f t="shared" si="25"/>
        <v>South San Francisco</v>
      </c>
      <c r="J156" s="37"/>
      <c r="K156" s="38">
        <f t="shared" si="26"/>
        <v>2672.9825598780803</v>
      </c>
      <c r="L156" s="38">
        <f t="shared" si="27"/>
        <v>6923.172862999512</v>
      </c>
      <c r="M156" s="38">
        <f t="shared" si="28"/>
        <v>4250.1903031214315</v>
      </c>
      <c r="N156" s="37"/>
      <c r="O156" s="38">
        <f t="shared" si="29"/>
        <v>494.87987605682815</v>
      </c>
      <c r="P156" s="38">
        <f t="shared" si="30"/>
        <v>1115.1165251912394</v>
      </c>
      <c r="Q156" s="38">
        <f t="shared" si="31"/>
        <v>436.07389901954593</v>
      </c>
      <c r="R156" s="38">
        <f t="shared" si="32"/>
        <v>2204.1200028538183</v>
      </c>
      <c r="T156" s="22">
        <v>0</v>
      </c>
      <c r="U156" s="22">
        <v>143.1147142184842</v>
      </c>
      <c r="V156" s="22">
        <v>198.03971385982769</v>
      </c>
      <c r="W156" s="22">
        <v>371.9824386732897</v>
      </c>
      <c r="X156" s="22">
        <v>668.1292786299646</v>
      </c>
      <c r="Y156" s="22">
        <v>7.322168452019403</v>
      </c>
      <c r="Z156" s="22">
        <v>82.07699955672065</v>
      </c>
      <c r="AA156" s="22">
        <v>376.20731114608435</v>
      </c>
      <c r="AB156" s="22">
        <v>106.2549453921375</v>
      </c>
      <c r="AC156" s="22">
        <v>719.8549899495521</v>
      </c>
      <c r="AD156" s="22">
        <v>0</v>
      </c>
      <c r="AF156" s="22">
        <v>0</v>
      </c>
      <c r="AG156" s="22">
        <v>39.470298463644674</v>
      </c>
      <c r="AH156" s="22">
        <v>-55.672923331641606</v>
      </c>
      <c r="AI156" s="22">
        <v>20.271245225256283</v>
      </c>
      <c r="AJ156" s="22">
        <v>278.5075468395474</v>
      </c>
      <c r="AK156" s="22">
        <v>0</v>
      </c>
      <c r="AL156" s="22">
        <v>0</v>
      </c>
      <c r="AM156" s="22">
        <v>0</v>
      </c>
      <c r="AN156" s="22">
        <v>26.898864299075125</v>
      </c>
      <c r="AO156" s="22">
        <v>185.4048445609463</v>
      </c>
      <c r="AP156" s="22">
        <v>0</v>
      </c>
      <c r="AR156" s="22">
        <v>0</v>
      </c>
      <c r="AS156" s="22">
        <v>51.18134329650578</v>
      </c>
      <c r="AT156" s="22">
        <v>0</v>
      </c>
      <c r="AU156" s="22">
        <v>102.57193052607721</v>
      </c>
      <c r="AV156" s="22">
        <v>0</v>
      </c>
      <c r="AW156" s="22">
        <v>0</v>
      </c>
      <c r="AX156" s="22">
        <v>0</v>
      </c>
      <c r="AY156" s="22">
        <v>0</v>
      </c>
      <c r="AZ156" s="22">
        <v>663.6068018384609</v>
      </c>
      <c r="BA156" s="22">
        <v>297.7564495301955</v>
      </c>
      <c r="BB156" s="22">
        <v>0</v>
      </c>
      <c r="BD156" s="22">
        <v>0</v>
      </c>
      <c r="BE156" s="22">
        <v>0</v>
      </c>
      <c r="BF156" s="22">
        <v>0</v>
      </c>
      <c r="BG156" s="22">
        <v>0</v>
      </c>
      <c r="BH156" s="22">
        <v>0</v>
      </c>
      <c r="BI156" s="22">
        <v>9.375970788587674</v>
      </c>
      <c r="BJ156" s="22">
        <v>-7.906418163745716</v>
      </c>
      <c r="BK156" s="22">
        <v>434.60434639470395</v>
      </c>
      <c r="BL156" s="22">
        <v>0</v>
      </c>
      <c r="BM156" s="22">
        <v>0</v>
      </c>
      <c r="BN156" s="22">
        <v>0</v>
      </c>
      <c r="BP156" s="22">
        <v>0</v>
      </c>
      <c r="BQ156" s="22">
        <v>139.37642834028364</v>
      </c>
      <c r="BR156" s="22">
        <v>0</v>
      </c>
      <c r="BS156" s="22">
        <v>51.793300734165115</v>
      </c>
      <c r="BT156" s="22">
        <v>399.2692942019155</v>
      </c>
      <c r="BU156" s="22">
        <v>66.6786431348499</v>
      </c>
      <c r="BV156" s="22">
        <v>0</v>
      </c>
      <c r="BW156" s="22">
        <v>944.7422938675871</v>
      </c>
      <c r="BX156" s="22">
        <v>215.72172277827883</v>
      </c>
      <c r="BY156" s="22">
        <v>360.062539787507</v>
      </c>
      <c r="BZ156" s="22">
        <v>26.475780009230927</v>
      </c>
    </row>
    <row r="157" spans="1:78" ht="12">
      <c r="A157" s="36" t="s">
        <v>19</v>
      </c>
      <c r="B157" s="36">
        <v>1701</v>
      </c>
      <c r="C157" s="36" t="s">
        <v>398</v>
      </c>
      <c r="D157" s="36" t="s">
        <v>399</v>
      </c>
      <c r="E157" s="36">
        <v>701</v>
      </c>
      <c r="F157" s="36" t="s">
        <v>89</v>
      </c>
      <c r="G157" s="36">
        <v>1</v>
      </c>
      <c r="H157" s="36">
        <f t="shared" si="33"/>
        <v>7011</v>
      </c>
      <c r="I157" s="37" t="str">
        <f t="shared" si="25"/>
        <v>Campbell</v>
      </c>
      <c r="J157" s="37"/>
      <c r="K157" s="38">
        <f t="shared" si="26"/>
        <v>7881.211419240903</v>
      </c>
      <c r="L157" s="38">
        <f t="shared" si="27"/>
        <v>10216.276275240349</v>
      </c>
      <c r="M157" s="38">
        <f t="shared" si="28"/>
        <v>2335.064855999446</v>
      </c>
      <c r="N157" s="37"/>
      <c r="O157" s="38">
        <f t="shared" si="29"/>
        <v>798.9308220332223</v>
      </c>
      <c r="P157" s="38">
        <f t="shared" si="30"/>
        <v>539.7850212726092</v>
      </c>
      <c r="Q157" s="38">
        <f t="shared" si="31"/>
        <v>996.3490126936147</v>
      </c>
      <c r="R157" s="38">
        <f t="shared" si="32"/>
        <v>0</v>
      </c>
      <c r="T157" s="22">
        <v>30.488732494195972</v>
      </c>
      <c r="U157" s="22">
        <v>561.8918641546629</v>
      </c>
      <c r="V157" s="22">
        <v>566.3314056012168</v>
      </c>
      <c r="W157" s="22">
        <v>984.3644349750423</v>
      </c>
      <c r="X157" s="22">
        <v>4.758774800946371</v>
      </c>
      <c r="Y157" s="22">
        <v>589.4455899787723</v>
      </c>
      <c r="Z157" s="22">
        <v>439.5867905030672</v>
      </c>
      <c r="AA157" s="22">
        <v>945.237086909558</v>
      </c>
      <c r="AB157" s="22">
        <v>403.1775847993348</v>
      </c>
      <c r="AC157" s="22">
        <v>1087.1119367910935</v>
      </c>
      <c r="AD157" s="22">
        <v>2268.8172182330127</v>
      </c>
      <c r="AF157" s="22">
        <v>-7.984205329900833</v>
      </c>
      <c r="AG157" s="22">
        <v>191.36842869582586</v>
      </c>
      <c r="AH157" s="22">
        <v>8.134527393714228</v>
      </c>
      <c r="AI157" s="22">
        <v>97.53461092199488</v>
      </c>
      <c r="AJ157" s="22">
        <v>1.8810471840887786</v>
      </c>
      <c r="AK157" s="22">
        <v>0</v>
      </c>
      <c r="AL157" s="22">
        <v>0</v>
      </c>
      <c r="AM157" s="22">
        <v>0</v>
      </c>
      <c r="AN157" s="22">
        <v>115.16952590414417</v>
      </c>
      <c r="AO157" s="22">
        <v>301.9115241564845</v>
      </c>
      <c r="AP157" s="22">
        <v>90.9153631068707</v>
      </c>
      <c r="AR157" s="22">
        <v>0</v>
      </c>
      <c r="AS157" s="22">
        <v>24.774919800715132</v>
      </c>
      <c r="AT157" s="22">
        <v>0</v>
      </c>
      <c r="AU157" s="22">
        <v>49.65112654168222</v>
      </c>
      <c r="AV157" s="22">
        <v>0</v>
      </c>
      <c r="AW157" s="22">
        <v>0</v>
      </c>
      <c r="AX157" s="22">
        <v>0</v>
      </c>
      <c r="AY157" s="22">
        <v>0</v>
      </c>
      <c r="AZ157" s="22">
        <v>321.22652974368816</v>
      </c>
      <c r="BA157" s="22">
        <v>144.13244518652377</v>
      </c>
      <c r="BB157" s="22">
        <v>0</v>
      </c>
      <c r="BD157" s="22">
        <v>0</v>
      </c>
      <c r="BE157" s="22">
        <v>0</v>
      </c>
      <c r="BF157" s="22">
        <v>0</v>
      </c>
      <c r="BG157" s="22">
        <v>0</v>
      </c>
      <c r="BH157" s="22">
        <v>0</v>
      </c>
      <c r="BI157" s="22">
        <v>166.61486124440012</v>
      </c>
      <c r="BJ157" s="22">
        <v>117.12654601999193</v>
      </c>
      <c r="BK157" s="22">
        <v>712.6076054292226</v>
      </c>
      <c r="BL157" s="22">
        <v>0</v>
      </c>
      <c r="BM157" s="22">
        <v>0</v>
      </c>
      <c r="BN157" s="22">
        <v>0</v>
      </c>
      <c r="BP157" s="22">
        <v>0</v>
      </c>
      <c r="BQ157" s="22">
        <v>0</v>
      </c>
      <c r="BR157" s="22">
        <v>0</v>
      </c>
      <c r="BS157" s="22">
        <v>0</v>
      </c>
      <c r="BT157" s="22">
        <v>0</v>
      </c>
      <c r="BU157" s="22">
        <v>0</v>
      </c>
      <c r="BV157" s="22">
        <v>0</v>
      </c>
      <c r="BW157" s="22">
        <v>0</v>
      </c>
      <c r="BX157" s="22">
        <v>0</v>
      </c>
      <c r="BY157" s="22">
        <v>0</v>
      </c>
      <c r="BZ157" s="22">
        <v>0</v>
      </c>
    </row>
    <row r="158" spans="1:78" ht="12">
      <c r="A158" s="36" t="s">
        <v>19</v>
      </c>
      <c r="B158" s="36">
        <v>1702</v>
      </c>
      <c r="C158" s="36" t="s">
        <v>400</v>
      </c>
      <c r="D158" s="36" t="s">
        <v>401</v>
      </c>
      <c r="E158" s="36">
        <v>703</v>
      </c>
      <c r="F158" s="36" t="s">
        <v>91</v>
      </c>
      <c r="G158" s="36">
        <v>1</v>
      </c>
      <c r="H158" s="36">
        <f t="shared" si="33"/>
        <v>7031</v>
      </c>
      <c r="I158" s="37" t="str">
        <f t="shared" si="25"/>
        <v>Gilroy</v>
      </c>
      <c r="J158" s="37"/>
      <c r="K158" s="38">
        <f t="shared" si="26"/>
        <v>2370.7465212078237</v>
      </c>
      <c r="L158" s="38">
        <f t="shared" si="27"/>
        <v>3604.466975836823</v>
      </c>
      <c r="M158" s="38">
        <f t="shared" si="28"/>
        <v>1233.7204546289995</v>
      </c>
      <c r="N158" s="37"/>
      <c r="O158" s="38">
        <f t="shared" si="29"/>
        <v>302.6853773064667</v>
      </c>
      <c r="P158" s="38">
        <f t="shared" si="30"/>
        <v>700.454819613059</v>
      </c>
      <c r="Q158" s="38">
        <f t="shared" si="31"/>
        <v>230.58025770947364</v>
      </c>
      <c r="R158" s="38">
        <f t="shared" si="32"/>
        <v>0</v>
      </c>
      <c r="T158" s="22">
        <v>0</v>
      </c>
      <c r="U158" s="22">
        <v>217.8764371211959</v>
      </c>
      <c r="V158" s="22">
        <v>346.00303572546244</v>
      </c>
      <c r="W158" s="22">
        <v>292.67734002466494</v>
      </c>
      <c r="X158" s="22">
        <v>28.55264880567822</v>
      </c>
      <c r="Y158" s="22">
        <v>13.196543059226236</v>
      </c>
      <c r="Z158" s="22">
        <v>84.45263462866806</v>
      </c>
      <c r="AA158" s="22">
        <v>399.37831883993243</v>
      </c>
      <c r="AB158" s="22">
        <v>184.05933219100064</v>
      </c>
      <c r="AC158" s="22">
        <v>414.09492032125473</v>
      </c>
      <c r="AD158" s="22">
        <v>390.4553104907402</v>
      </c>
      <c r="AF158" s="22">
        <v>0</v>
      </c>
      <c r="AG158" s="22">
        <v>74.20408459634065</v>
      </c>
      <c r="AH158" s="22">
        <v>4.969830640822596</v>
      </c>
      <c r="AI158" s="22">
        <v>28.999595546860508</v>
      </c>
      <c r="AJ158" s="22">
        <v>11.286283104532668</v>
      </c>
      <c r="AK158" s="22">
        <v>0</v>
      </c>
      <c r="AL158" s="22">
        <v>0</v>
      </c>
      <c r="AM158" s="22">
        <v>0</v>
      </c>
      <c r="AN158" s="22">
        <v>52.577392260587544</v>
      </c>
      <c r="AO158" s="22">
        <v>115.00198306043684</v>
      </c>
      <c r="AP158" s="22">
        <v>15.646208096885935</v>
      </c>
      <c r="AR158" s="22">
        <v>0</v>
      </c>
      <c r="AS158" s="22">
        <v>32.14930258535967</v>
      </c>
      <c r="AT158" s="22">
        <v>0</v>
      </c>
      <c r="AU158" s="22">
        <v>64.43004069165335</v>
      </c>
      <c r="AV158" s="22">
        <v>0</v>
      </c>
      <c r="AW158" s="22">
        <v>0</v>
      </c>
      <c r="AX158" s="22">
        <v>0</v>
      </c>
      <c r="AY158" s="22">
        <v>0</v>
      </c>
      <c r="AZ158" s="22">
        <v>416.8412647243674</v>
      </c>
      <c r="BA158" s="22">
        <v>187.0342116116786</v>
      </c>
      <c r="BB158" s="22">
        <v>0</v>
      </c>
      <c r="BD158" s="22">
        <v>0</v>
      </c>
      <c r="BE158" s="22">
        <v>0</v>
      </c>
      <c r="BF158" s="22">
        <v>0</v>
      </c>
      <c r="BG158" s="22">
        <v>0</v>
      </c>
      <c r="BH158" s="22">
        <v>0</v>
      </c>
      <c r="BI158" s="22">
        <v>3.9004207318842155</v>
      </c>
      <c r="BJ158" s="22">
        <v>14.83204282732664</v>
      </c>
      <c r="BK158" s="22">
        <v>211.84779415026279</v>
      </c>
      <c r="BL158" s="22">
        <v>0</v>
      </c>
      <c r="BM158" s="22">
        <v>0</v>
      </c>
      <c r="BN158" s="22">
        <v>0</v>
      </c>
      <c r="BP158" s="22">
        <v>0</v>
      </c>
      <c r="BQ158" s="22">
        <v>0</v>
      </c>
      <c r="BR158" s="22">
        <v>0</v>
      </c>
      <c r="BS158" s="22">
        <v>0</v>
      </c>
      <c r="BT158" s="22">
        <v>0</v>
      </c>
      <c r="BU158" s="22">
        <v>0</v>
      </c>
      <c r="BV158" s="22">
        <v>0</v>
      </c>
      <c r="BW158" s="22">
        <v>0</v>
      </c>
      <c r="BX158" s="22">
        <v>0</v>
      </c>
      <c r="BY158" s="22">
        <v>0</v>
      </c>
      <c r="BZ158" s="22">
        <v>0</v>
      </c>
    </row>
    <row r="159" spans="1:78" ht="12">
      <c r="A159" s="36" t="s">
        <v>19</v>
      </c>
      <c r="B159" s="36">
        <v>1703</v>
      </c>
      <c r="C159" s="36" t="s">
        <v>402</v>
      </c>
      <c r="D159" s="36" t="s">
        <v>403</v>
      </c>
      <c r="E159" s="36">
        <v>709</v>
      </c>
      <c r="F159" s="36" t="s">
        <v>97</v>
      </c>
      <c r="G159" s="36">
        <v>1</v>
      </c>
      <c r="H159" s="36">
        <f t="shared" si="33"/>
        <v>7091</v>
      </c>
      <c r="I159" s="37" t="str">
        <f t="shared" si="25"/>
        <v>Morgan Hill</v>
      </c>
      <c r="J159" s="37"/>
      <c r="K159" s="38">
        <f t="shared" si="26"/>
        <v>1663.271615023586</v>
      </c>
      <c r="L159" s="38">
        <f t="shared" si="27"/>
        <v>3003.271615023586</v>
      </c>
      <c r="M159" s="38">
        <f t="shared" si="28"/>
        <v>1340</v>
      </c>
      <c r="N159" s="37"/>
      <c r="O159" s="38">
        <f t="shared" si="29"/>
        <v>205.10015243979103</v>
      </c>
      <c r="P159" s="38">
        <f t="shared" si="30"/>
        <v>512.3595101678538</v>
      </c>
      <c r="Q159" s="38">
        <f t="shared" si="31"/>
        <v>304.12052033095983</v>
      </c>
      <c r="R159" s="38">
        <f t="shared" si="32"/>
        <v>318.4198170613953</v>
      </c>
      <c r="T159" s="22">
        <v>5.22663985614788</v>
      </c>
      <c r="U159" s="22">
        <v>49.69111723816748</v>
      </c>
      <c r="V159" s="22">
        <v>118.51598235193998</v>
      </c>
      <c r="W159" s="22">
        <v>124.22995008241176</v>
      </c>
      <c r="X159" s="22">
        <v>65.82971807975812</v>
      </c>
      <c r="Y159" s="22">
        <v>13.196543059226238</v>
      </c>
      <c r="Z159" s="22">
        <v>98.5280737334461</v>
      </c>
      <c r="AA159" s="22">
        <v>306.73256462628035</v>
      </c>
      <c r="AB159" s="22">
        <v>251.98599049958423</v>
      </c>
      <c r="AC159" s="22">
        <v>220.12889010541647</v>
      </c>
      <c r="AD159" s="22">
        <v>409.2061453912074</v>
      </c>
      <c r="AF159" s="22">
        <v>-1.3687209136972858</v>
      </c>
      <c r="AG159" s="22">
        <v>16.923738592147867</v>
      </c>
      <c r="AH159" s="22">
        <v>1.7023098057070496</v>
      </c>
      <c r="AI159" s="22">
        <v>12.30918084363144</v>
      </c>
      <c r="AJ159" s="22">
        <v>26.0211527132281</v>
      </c>
      <c r="AK159" s="22">
        <v>0</v>
      </c>
      <c r="AL159" s="22">
        <v>0</v>
      </c>
      <c r="AM159" s="22">
        <v>0</v>
      </c>
      <c r="AN159" s="22">
        <v>71.9809536900901</v>
      </c>
      <c r="AO159" s="22">
        <v>61.133951779404335</v>
      </c>
      <c r="AP159" s="22">
        <v>16.39758592927943</v>
      </c>
      <c r="AR159" s="22">
        <v>0</v>
      </c>
      <c r="AS159" s="22">
        <v>23.51615045488924</v>
      </c>
      <c r="AT159" s="22">
        <v>0</v>
      </c>
      <c r="AU159" s="22">
        <v>47.12844164182684</v>
      </c>
      <c r="AV159" s="22">
        <v>0</v>
      </c>
      <c r="AW159" s="22">
        <v>0</v>
      </c>
      <c r="AX159" s="22">
        <v>0</v>
      </c>
      <c r="AY159" s="22">
        <v>0</v>
      </c>
      <c r="AZ159" s="22">
        <v>304.9055845313564</v>
      </c>
      <c r="BA159" s="22">
        <v>136.80933353978133</v>
      </c>
      <c r="BB159" s="22">
        <v>0</v>
      </c>
      <c r="BD159" s="22">
        <v>0</v>
      </c>
      <c r="BE159" s="22">
        <v>0</v>
      </c>
      <c r="BF159" s="22">
        <v>0</v>
      </c>
      <c r="BG159" s="22">
        <v>0</v>
      </c>
      <c r="BH159" s="22">
        <v>0</v>
      </c>
      <c r="BI159" s="22">
        <v>6.4518333540627895</v>
      </c>
      <c r="BJ159" s="22">
        <v>28.68149901376925</v>
      </c>
      <c r="BK159" s="22">
        <v>268.9871879631278</v>
      </c>
      <c r="BL159" s="22">
        <v>0</v>
      </c>
      <c r="BM159" s="22">
        <v>0</v>
      </c>
      <c r="BN159" s="22">
        <v>0</v>
      </c>
      <c r="BP159" s="22">
        <v>0</v>
      </c>
      <c r="BQ159" s="22">
        <v>29.865973591840696</v>
      </c>
      <c r="BR159" s="22">
        <v>6.71717461161238</v>
      </c>
      <c r="BS159" s="22">
        <v>21.824071859715957</v>
      </c>
      <c r="BT159" s="22">
        <v>1.694417320841198</v>
      </c>
      <c r="BU159" s="22">
        <v>2.908949774475839</v>
      </c>
      <c r="BV159" s="22">
        <v>8.53973040162571</v>
      </c>
      <c r="BW159" s="22">
        <v>87.97224823103434</v>
      </c>
      <c r="BX159" s="22">
        <v>89.61649189504615</v>
      </c>
      <c r="BY159" s="22">
        <v>64.30537106734242</v>
      </c>
      <c r="BZ159" s="22">
        <v>4.975388307860606</v>
      </c>
    </row>
    <row r="160" spans="1:78" ht="12">
      <c r="A160" s="36" t="s">
        <v>19</v>
      </c>
      <c r="B160" s="36">
        <v>1704</v>
      </c>
      <c r="C160" s="36" t="s">
        <v>404</v>
      </c>
      <c r="D160" s="36" t="s">
        <v>405</v>
      </c>
      <c r="E160" s="36">
        <v>707</v>
      </c>
      <c r="F160" s="36" t="s">
        <v>95</v>
      </c>
      <c r="G160" s="36">
        <v>1</v>
      </c>
      <c r="H160" s="36">
        <f t="shared" si="33"/>
        <v>7071</v>
      </c>
      <c r="I160" s="37" t="str">
        <f t="shared" si="25"/>
        <v>Milpitas</v>
      </c>
      <c r="J160" s="37"/>
      <c r="K160" s="38">
        <f t="shared" si="26"/>
        <v>5242.991690670837</v>
      </c>
      <c r="L160" s="38">
        <f t="shared" si="27"/>
        <v>9560.818204422214</v>
      </c>
      <c r="M160" s="38">
        <f t="shared" si="28"/>
        <v>4317.826513751377</v>
      </c>
      <c r="N160" s="37"/>
      <c r="O160" s="38">
        <f t="shared" si="29"/>
        <v>340.8085642532286</v>
      </c>
      <c r="P160" s="38">
        <f t="shared" si="30"/>
        <v>2518.5499344027876</v>
      </c>
      <c r="Q160" s="38">
        <f t="shared" si="31"/>
        <v>1458.4680150953607</v>
      </c>
      <c r="R160" s="38">
        <f t="shared" si="32"/>
        <v>0</v>
      </c>
      <c r="T160" s="22">
        <v>0</v>
      </c>
      <c r="U160" s="22">
        <v>207.17373494682136</v>
      </c>
      <c r="V160" s="22">
        <v>1710.9253559665967</v>
      </c>
      <c r="W160" s="22">
        <v>477.96946896114355</v>
      </c>
      <c r="X160" s="22">
        <v>76.14039681514193</v>
      </c>
      <c r="Y160" s="22">
        <v>182.552178985963</v>
      </c>
      <c r="Z160" s="22">
        <v>77.95627811877053</v>
      </c>
      <c r="AA160" s="22">
        <v>1908.0017489406173</v>
      </c>
      <c r="AB160" s="22">
        <v>120.51503893458377</v>
      </c>
      <c r="AC160" s="22">
        <v>481.7574890011983</v>
      </c>
      <c r="AD160" s="22">
        <v>0</v>
      </c>
      <c r="AF160" s="22">
        <v>0</v>
      </c>
      <c r="AG160" s="22">
        <v>70.5589716688011</v>
      </c>
      <c r="AH160" s="22">
        <v>24.574955651515864</v>
      </c>
      <c r="AI160" s="22">
        <v>47.35905172041249</v>
      </c>
      <c r="AJ160" s="22">
        <v>30.096754945420457</v>
      </c>
      <c r="AK160" s="22">
        <v>0</v>
      </c>
      <c r="AL160" s="22">
        <v>0</v>
      </c>
      <c r="AM160" s="22">
        <v>0</v>
      </c>
      <c r="AN160" s="22">
        <v>34.42567350395613</v>
      </c>
      <c r="AO160" s="22">
        <v>133.7931567631226</v>
      </c>
      <c r="AP160" s="22">
        <v>0</v>
      </c>
      <c r="AR160" s="22">
        <v>0</v>
      </c>
      <c r="AS160" s="22">
        <v>115.59578383967965</v>
      </c>
      <c r="AT160" s="22">
        <v>0</v>
      </c>
      <c r="AU160" s="22">
        <v>231.66415622234257</v>
      </c>
      <c r="AV160" s="22">
        <v>0</v>
      </c>
      <c r="AW160" s="22">
        <v>0</v>
      </c>
      <c r="AX160" s="22">
        <v>0</v>
      </c>
      <c r="AY160" s="22">
        <v>0</v>
      </c>
      <c r="AZ160" s="22">
        <v>1498.7912289730184</v>
      </c>
      <c r="BA160" s="22">
        <v>672.4987653677472</v>
      </c>
      <c r="BB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88.74324231805255</v>
      </c>
      <c r="BJ160" s="22">
        <v>32.90454557566307</v>
      </c>
      <c r="BK160" s="22">
        <v>1336.8202272016451</v>
      </c>
      <c r="BL160" s="22">
        <v>0</v>
      </c>
      <c r="BM160" s="22">
        <v>0</v>
      </c>
      <c r="BN160" s="22">
        <v>0</v>
      </c>
      <c r="BP160" s="22">
        <v>0</v>
      </c>
      <c r="BQ160" s="22">
        <v>0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  <c r="BZ160" s="22">
        <v>0</v>
      </c>
    </row>
    <row r="161" spans="1:78" ht="12">
      <c r="A161" s="36" t="s">
        <v>19</v>
      </c>
      <c r="B161" s="36">
        <v>1705</v>
      </c>
      <c r="C161" s="36" t="s">
        <v>406</v>
      </c>
      <c r="D161" s="36" t="s">
        <v>407</v>
      </c>
      <c r="E161" s="36">
        <v>710</v>
      </c>
      <c r="F161" s="36" t="s">
        <v>98</v>
      </c>
      <c r="G161" s="36">
        <v>1</v>
      </c>
      <c r="H161" s="36">
        <f t="shared" si="33"/>
        <v>7101</v>
      </c>
      <c r="I161" s="37" t="str">
        <f t="shared" si="25"/>
        <v>Mountain View</v>
      </c>
      <c r="J161" s="37"/>
      <c r="K161" s="38">
        <f t="shared" si="26"/>
        <v>646.4245297812424</v>
      </c>
      <c r="L161" s="38">
        <f t="shared" si="27"/>
        <v>1207.5344362018575</v>
      </c>
      <c r="M161" s="38">
        <f t="shared" si="28"/>
        <v>561.1099064206151</v>
      </c>
      <c r="N161" s="37"/>
      <c r="O161" s="38">
        <f t="shared" si="29"/>
        <v>12.162360799638977</v>
      </c>
      <c r="P161" s="38">
        <f t="shared" si="30"/>
        <v>358.5934456792733</v>
      </c>
      <c r="Q161" s="38">
        <f t="shared" si="31"/>
        <v>130.29336735422925</v>
      </c>
      <c r="R161" s="38">
        <f t="shared" si="32"/>
        <v>60.06073258747352</v>
      </c>
      <c r="T161" s="22">
        <v>0</v>
      </c>
      <c r="U161" s="22">
        <v>1.5289574534820765</v>
      </c>
      <c r="V161" s="22">
        <v>55.67864942708591</v>
      </c>
      <c r="W161" s="22">
        <v>2.105592374278165</v>
      </c>
      <c r="X161" s="22">
        <v>1.5862582669821237</v>
      </c>
      <c r="Y161" s="22">
        <v>231.8192730737409</v>
      </c>
      <c r="Z161" s="22">
        <v>22.7372477846414</v>
      </c>
      <c r="AA161" s="22">
        <v>102.66151142593874</v>
      </c>
      <c r="AB161" s="22">
        <v>0</v>
      </c>
      <c r="AC161" s="22">
        <v>3.608670329596991</v>
      </c>
      <c r="AD161" s="22">
        <v>224.6983696454962</v>
      </c>
      <c r="AF161" s="22">
        <v>0</v>
      </c>
      <c r="AG161" s="22">
        <v>0.5207304182199344</v>
      </c>
      <c r="AH161" s="22">
        <v>0.7997428617415668</v>
      </c>
      <c r="AI161" s="22">
        <v>0.20863018379036338</v>
      </c>
      <c r="AJ161" s="22">
        <v>0.6270157280295928</v>
      </c>
      <c r="AK161" s="22">
        <v>0</v>
      </c>
      <c r="AL161" s="22">
        <v>0</v>
      </c>
      <c r="AM161" s="22">
        <v>0</v>
      </c>
      <c r="AN161" s="22">
        <v>0</v>
      </c>
      <c r="AO161" s="22">
        <v>1.002195930809907</v>
      </c>
      <c r="AP161" s="22">
        <v>9.004045677047612</v>
      </c>
      <c r="AR161" s="22">
        <v>0</v>
      </c>
      <c r="AS161" s="22">
        <v>16.45863354418521</v>
      </c>
      <c r="AT161" s="22">
        <v>0</v>
      </c>
      <c r="AU161" s="22">
        <v>32.98455467782895</v>
      </c>
      <c r="AV161" s="22">
        <v>0</v>
      </c>
      <c r="AW161" s="22">
        <v>0</v>
      </c>
      <c r="AX161" s="22">
        <v>0</v>
      </c>
      <c r="AY161" s="22">
        <v>0</v>
      </c>
      <c r="AZ161" s="22">
        <v>213.39926749506836</v>
      </c>
      <c r="BA161" s="22">
        <v>95.75098996219079</v>
      </c>
      <c r="BB161" s="22">
        <v>0</v>
      </c>
      <c r="BD161" s="22">
        <v>0</v>
      </c>
      <c r="BE161" s="22">
        <v>0</v>
      </c>
      <c r="BF161" s="22">
        <v>0</v>
      </c>
      <c r="BG161" s="22">
        <v>0</v>
      </c>
      <c r="BH161" s="22">
        <v>0</v>
      </c>
      <c r="BI161" s="22">
        <v>56.327845433451856</v>
      </c>
      <c r="BJ161" s="22">
        <v>5.331282639853709</v>
      </c>
      <c r="BK161" s="22">
        <v>68.63423928092368</v>
      </c>
      <c r="BL161" s="22">
        <v>0</v>
      </c>
      <c r="BM161" s="22">
        <v>0</v>
      </c>
      <c r="BN161" s="22">
        <v>0</v>
      </c>
      <c r="BP161" s="22">
        <v>0</v>
      </c>
      <c r="BQ161" s="22">
        <v>3.3546734446667776</v>
      </c>
      <c r="BR161" s="22">
        <v>0.2783142736069546</v>
      </c>
      <c r="BS161" s="22">
        <v>4.536415738849093</v>
      </c>
      <c r="BT161" s="22">
        <v>0.4603258763458474</v>
      </c>
      <c r="BU161" s="22">
        <v>2.4075109007861504</v>
      </c>
      <c r="BV161" s="22">
        <v>0.9723022992584275</v>
      </c>
      <c r="BW161" s="22">
        <v>22.533620536819047</v>
      </c>
      <c r="BX161" s="22">
        <v>14.73630057734359</v>
      </c>
      <c r="BY161" s="22">
        <v>10.042225851458412</v>
      </c>
      <c r="BZ161" s="22">
        <v>0.7390430883392146</v>
      </c>
    </row>
    <row r="162" spans="1:78" ht="12">
      <c r="A162" s="36" t="s">
        <v>19</v>
      </c>
      <c r="B162" s="36">
        <v>1706</v>
      </c>
      <c r="C162" s="36" t="s">
        <v>408</v>
      </c>
      <c r="D162" s="36" t="s">
        <v>409</v>
      </c>
      <c r="E162" s="36">
        <v>710</v>
      </c>
      <c r="F162" s="36" t="s">
        <v>98</v>
      </c>
      <c r="G162" s="36">
        <v>1</v>
      </c>
      <c r="H162" s="36">
        <f t="shared" si="33"/>
        <v>7101</v>
      </c>
      <c r="I162" s="37" t="str">
        <f t="shared" si="25"/>
        <v>Mountain View</v>
      </c>
      <c r="J162" s="37"/>
      <c r="K162" s="38">
        <f t="shared" si="26"/>
        <v>9408.60666029788</v>
      </c>
      <c r="L162" s="38">
        <f t="shared" si="27"/>
        <v>10253.846879538964</v>
      </c>
      <c r="M162" s="38">
        <f t="shared" si="28"/>
        <v>845.2402192410832</v>
      </c>
      <c r="N162" s="37"/>
      <c r="O162" s="38">
        <f t="shared" si="29"/>
        <v>757.5684668223867</v>
      </c>
      <c r="P162" s="38">
        <f t="shared" si="30"/>
        <v>448.4081356333723</v>
      </c>
      <c r="Q162" s="38">
        <f t="shared" si="31"/>
        <v>1709.2636167853238</v>
      </c>
      <c r="R162" s="38">
        <f t="shared" si="32"/>
        <v>-2069.9999999999995</v>
      </c>
      <c r="T162" s="22">
        <v>4.355533213456567</v>
      </c>
      <c r="U162" s="22">
        <v>45.86872360446229</v>
      </c>
      <c r="V162" s="22">
        <v>488.38129640329663</v>
      </c>
      <c r="W162" s="22">
        <v>447.4383795341103</v>
      </c>
      <c r="X162" s="22">
        <v>52.346522810410086</v>
      </c>
      <c r="Y162" s="22">
        <v>873.6111505207771</v>
      </c>
      <c r="Z162" s="22">
        <v>233.86883435631165</v>
      </c>
      <c r="AA162" s="22">
        <v>2157.14370959625</v>
      </c>
      <c r="AB162" s="22">
        <v>810.7375346508362</v>
      </c>
      <c r="AC162" s="22">
        <v>1125.0029752518622</v>
      </c>
      <c r="AD162" s="22">
        <v>3169.852000356108</v>
      </c>
      <c r="AF162" s="22">
        <v>-1.1406007614144047</v>
      </c>
      <c r="AG162" s="22">
        <v>15.62191254659803</v>
      </c>
      <c r="AH162" s="22">
        <v>7.0148873872760324</v>
      </c>
      <c r="AI162" s="22">
        <v>44.33391405545224</v>
      </c>
      <c r="AJ162" s="22">
        <v>20.691519024976564</v>
      </c>
      <c r="AK162" s="22">
        <v>0</v>
      </c>
      <c r="AL162" s="22">
        <v>0</v>
      </c>
      <c r="AM162" s="22">
        <v>0</v>
      </c>
      <c r="AN162" s="22">
        <v>231.59089448115944</v>
      </c>
      <c r="AO162" s="22">
        <v>312.4345814299886</v>
      </c>
      <c r="AP162" s="22">
        <v>127.02135865835027</v>
      </c>
      <c r="AR162" s="22">
        <v>0</v>
      </c>
      <c r="AS162" s="22">
        <v>20.58092603628295</v>
      </c>
      <c r="AT162" s="22">
        <v>0</v>
      </c>
      <c r="AU162" s="22">
        <v>41.245992769792565</v>
      </c>
      <c r="AV162" s="22">
        <v>0</v>
      </c>
      <c r="AW162" s="22">
        <v>0</v>
      </c>
      <c r="AX162" s="22">
        <v>0</v>
      </c>
      <c r="AY162" s="22">
        <v>0</v>
      </c>
      <c r="AZ162" s="22">
        <v>266.84806662243403</v>
      </c>
      <c r="BA162" s="22">
        <v>119.73315020486272</v>
      </c>
      <c r="BB162" s="22">
        <v>0</v>
      </c>
      <c r="BD162" s="22">
        <v>0</v>
      </c>
      <c r="BE162" s="22">
        <v>0</v>
      </c>
      <c r="BF162" s="22">
        <v>0</v>
      </c>
      <c r="BG162" s="22">
        <v>0</v>
      </c>
      <c r="BH162" s="22">
        <v>0</v>
      </c>
      <c r="BI162" s="22">
        <v>212.27153895794194</v>
      </c>
      <c r="BJ162" s="22">
        <v>54.836050009923895</v>
      </c>
      <c r="BK162" s="22">
        <v>1442.156027817458</v>
      </c>
      <c r="BL162" s="22">
        <v>0</v>
      </c>
      <c r="BM162" s="22">
        <v>0</v>
      </c>
      <c r="BN162" s="22">
        <v>0</v>
      </c>
      <c r="BP162" s="22">
        <v>0</v>
      </c>
      <c r="BQ162" s="22">
        <v>-24.896347069926907</v>
      </c>
      <c r="BR162" s="22">
        <v>-4.981001838483675</v>
      </c>
      <c r="BS162" s="22">
        <v>-60.76700162101011</v>
      </c>
      <c r="BT162" s="22">
        <v>-14.692252150957113</v>
      </c>
      <c r="BU162" s="22">
        <v>-150.7258587964076</v>
      </c>
      <c r="BV162" s="22">
        <v>-38.936970878541324</v>
      </c>
      <c r="BW162" s="22">
        <v>-1024.0195500456164</v>
      </c>
      <c r="BX162" s="22">
        <v>-353.92234323421764</v>
      </c>
      <c r="BY162" s="22">
        <v>-306.8656910602818</v>
      </c>
      <c r="BZ162" s="22">
        <v>-90.19298330455733</v>
      </c>
    </row>
    <row r="163" spans="1:78" ht="12">
      <c r="A163" s="36" t="s">
        <v>19</v>
      </c>
      <c r="B163" s="36">
        <v>1707</v>
      </c>
      <c r="C163" s="36" t="s">
        <v>410</v>
      </c>
      <c r="D163" s="36" t="s">
        <v>411</v>
      </c>
      <c r="E163" s="36">
        <v>710</v>
      </c>
      <c r="F163" s="36" t="s">
        <v>98</v>
      </c>
      <c r="G163" s="36">
        <v>1</v>
      </c>
      <c r="H163" s="36">
        <f t="shared" si="33"/>
        <v>7101</v>
      </c>
      <c r="I163" s="37" t="str">
        <f t="shared" si="25"/>
        <v>Mountain View</v>
      </c>
      <c r="J163" s="37"/>
      <c r="K163" s="38">
        <f t="shared" si="26"/>
        <v>3152.79314636519</v>
      </c>
      <c r="L163" s="38">
        <f t="shared" si="27"/>
        <v>4334.319294746169</v>
      </c>
      <c r="M163" s="38">
        <f t="shared" si="28"/>
        <v>1181.5261483809795</v>
      </c>
      <c r="N163" s="37"/>
      <c r="O163" s="38">
        <f t="shared" si="29"/>
        <v>368.3954523629889</v>
      </c>
      <c r="P163" s="38">
        <f t="shared" si="30"/>
        <v>1000.013272600968</v>
      </c>
      <c r="Q163" s="38">
        <f t="shared" si="31"/>
        <v>413.11742341702256</v>
      </c>
      <c r="R163" s="38">
        <f t="shared" si="32"/>
        <v>-599.9999999999999</v>
      </c>
      <c r="T163" s="22">
        <v>14.808812925752331</v>
      </c>
      <c r="U163" s="22">
        <v>71.86100031365758</v>
      </c>
      <c r="V163" s="22">
        <v>108.1756617440526</v>
      </c>
      <c r="W163" s="22">
        <v>1345.4735271637476</v>
      </c>
      <c r="X163" s="22">
        <v>3.1725165339642474</v>
      </c>
      <c r="Y163" s="22">
        <v>86.6572994222523</v>
      </c>
      <c r="Z163" s="22">
        <v>183.52207140460564</v>
      </c>
      <c r="AA163" s="22">
        <v>522.0713446904447</v>
      </c>
      <c r="AB163" s="22">
        <v>243.22126039525088</v>
      </c>
      <c r="AC163" s="22">
        <v>501.6051758139817</v>
      </c>
      <c r="AD163" s="22">
        <v>72.22447595748093</v>
      </c>
      <c r="AF163" s="22">
        <v>-3.8780425888089765</v>
      </c>
      <c r="AG163" s="22">
        <v>24.474329656336913</v>
      </c>
      <c r="AH163" s="22">
        <v>1.5537861313836154</v>
      </c>
      <c r="AI163" s="22">
        <v>133.3146874420422</v>
      </c>
      <c r="AJ163" s="22">
        <v>1.2540314560591856</v>
      </c>
      <c r="AK163" s="22">
        <v>0</v>
      </c>
      <c r="AL163" s="22">
        <v>0</v>
      </c>
      <c r="AM163" s="22">
        <v>0</v>
      </c>
      <c r="AN163" s="22">
        <v>69.47726834434783</v>
      </c>
      <c r="AO163" s="22">
        <v>139.30523438257708</v>
      </c>
      <c r="AP163" s="22">
        <v>2.8941575390510184</v>
      </c>
      <c r="AR163" s="22">
        <v>0</v>
      </c>
      <c r="AS163" s="22">
        <v>45.89836259244278</v>
      </c>
      <c r="AT163" s="22">
        <v>0</v>
      </c>
      <c r="AU163" s="22">
        <v>91.98437078563657</v>
      </c>
      <c r="AV163" s="22">
        <v>0</v>
      </c>
      <c r="AW163" s="22">
        <v>0</v>
      </c>
      <c r="AX163" s="22">
        <v>0</v>
      </c>
      <c r="AY163" s="22">
        <v>0</v>
      </c>
      <c r="AZ163" s="22">
        <v>595.1087573676958</v>
      </c>
      <c r="BA163" s="22">
        <v>267.0217818551928</v>
      </c>
      <c r="BB163" s="22">
        <v>0</v>
      </c>
      <c r="BD163" s="22">
        <v>0</v>
      </c>
      <c r="BE163" s="22">
        <v>0</v>
      </c>
      <c r="BF163" s="22">
        <v>0</v>
      </c>
      <c r="BG163" s="22">
        <v>0</v>
      </c>
      <c r="BH163" s="22">
        <v>0</v>
      </c>
      <c r="BI163" s="22">
        <v>21.05613956430743</v>
      </c>
      <c r="BJ163" s="22">
        <v>43.031067021676385</v>
      </c>
      <c r="BK163" s="22">
        <v>349.03021683103873</v>
      </c>
      <c r="BL163" s="22">
        <v>0</v>
      </c>
      <c r="BM163" s="22">
        <v>0</v>
      </c>
      <c r="BN163" s="22">
        <v>0</v>
      </c>
      <c r="BP163" s="22">
        <v>0</v>
      </c>
      <c r="BQ163" s="22">
        <v>-22.394725910837707</v>
      </c>
      <c r="BR163" s="22">
        <v>-0.5232994641574034</v>
      </c>
      <c r="BS163" s="22">
        <v>-75.87844560095625</v>
      </c>
      <c r="BT163" s="22">
        <v>-0.4223451192783764</v>
      </c>
      <c r="BU163" s="22">
        <v>-7.091494980337916</v>
      </c>
      <c r="BV163" s="22">
        <v>-14.492428436410753</v>
      </c>
      <c r="BW163" s="22">
        <v>-117.54984920594</v>
      </c>
      <c r="BX163" s="22">
        <v>-223.82585615687137</v>
      </c>
      <c r="BY163" s="22">
        <v>-136.84683211875375</v>
      </c>
      <c r="BZ163" s="22">
        <v>-0.9747230064564067</v>
      </c>
    </row>
    <row r="164" spans="1:78" ht="12">
      <c r="A164" s="36" t="s">
        <v>19</v>
      </c>
      <c r="B164" s="36">
        <v>1708</v>
      </c>
      <c r="C164" s="36" t="s">
        <v>412</v>
      </c>
      <c r="D164" s="36" t="s">
        <v>413</v>
      </c>
      <c r="E164" s="36">
        <v>710</v>
      </c>
      <c r="F164" s="36" t="s">
        <v>98</v>
      </c>
      <c r="G164" s="36">
        <v>1</v>
      </c>
      <c r="H164" s="36">
        <f t="shared" si="33"/>
        <v>7101</v>
      </c>
      <c r="I164" s="37" t="str">
        <f aca="true" t="shared" si="34" ref="I164:I223">IF(G164&gt;0,F164,0)</f>
        <v>Mountain View</v>
      </c>
      <c r="J164" s="37"/>
      <c r="K164" s="38">
        <f aca="true" t="shared" si="35" ref="K164:K224">SUM(T164:AD164)</f>
        <v>5774.503090427651</v>
      </c>
      <c r="L164" s="38">
        <f aca="true" t="shared" si="36" ref="L164:L224">K164+M164</f>
        <v>6627.794039393412</v>
      </c>
      <c r="M164" s="38">
        <f aca="true" t="shared" si="37" ref="M164:M224">SUM(O164:R164)</f>
        <v>853.2909489657613</v>
      </c>
      <c r="N164" s="37"/>
      <c r="O164" s="38">
        <f aca="true" t="shared" si="38" ref="O164:O224">SUM(AF164:AP164)</f>
        <v>742.6307210060405</v>
      </c>
      <c r="P164" s="38">
        <f aca="true" t="shared" si="39" ref="P164:P224">SUM(AR164:BB164)</f>
        <v>754.1977181482248</v>
      </c>
      <c r="Q164" s="38">
        <f aca="true" t="shared" si="40" ref="Q164:Q224">SUM(BD164:BN164)</f>
        <v>876.4625098114963</v>
      </c>
      <c r="R164" s="38">
        <f aca="true" t="shared" si="41" ref="R164:R224">SUM(BP164:BZ164)</f>
        <v>-1520</v>
      </c>
      <c r="T164" s="22">
        <v>27.00430592343072</v>
      </c>
      <c r="U164" s="22">
        <v>84.85713866825522</v>
      </c>
      <c r="V164" s="22">
        <v>326.9132130647474</v>
      </c>
      <c r="W164" s="22">
        <v>1849.7629008033682</v>
      </c>
      <c r="X164" s="22">
        <v>65.82971807975814</v>
      </c>
      <c r="Y164" s="22">
        <v>215.98342140266948</v>
      </c>
      <c r="Z164" s="22">
        <v>194.34933225443484</v>
      </c>
      <c r="AA164" s="22">
        <v>1164.3317759283304</v>
      </c>
      <c r="AB164" s="22">
        <v>480.9645644752931</v>
      </c>
      <c r="AC164" s="22">
        <v>1324.3820109620963</v>
      </c>
      <c r="AD164" s="22">
        <v>40.12470886526718</v>
      </c>
      <c r="AF164" s="22">
        <v>-7.07172472076931</v>
      </c>
      <c r="AG164" s="22">
        <v>28.900538211206353</v>
      </c>
      <c r="AH164" s="22">
        <v>4.695633088225488</v>
      </c>
      <c r="AI164" s="22">
        <v>183.28161645983425</v>
      </c>
      <c r="AJ164" s="22">
        <v>26.0211527132281</v>
      </c>
      <c r="AK164" s="22">
        <v>0</v>
      </c>
      <c r="AL164" s="22">
        <v>0</v>
      </c>
      <c r="AM164" s="22">
        <v>0</v>
      </c>
      <c r="AN164" s="22">
        <v>137.3897333476067</v>
      </c>
      <c r="AO164" s="22">
        <v>367.80590660723607</v>
      </c>
      <c r="AP164" s="22">
        <v>1.6078652994727878</v>
      </c>
      <c r="AR164" s="22">
        <v>0</v>
      </c>
      <c r="AS164" s="22">
        <v>34.61598088985872</v>
      </c>
      <c r="AT164" s="22">
        <v>0</v>
      </c>
      <c r="AU164" s="22">
        <v>69.37348178528583</v>
      </c>
      <c r="AV164" s="22">
        <v>0</v>
      </c>
      <c r="AW164" s="22">
        <v>0</v>
      </c>
      <c r="AX164" s="22">
        <v>0</v>
      </c>
      <c r="AY164" s="22">
        <v>0</v>
      </c>
      <c r="AZ164" s="22">
        <v>448.8237097987366</v>
      </c>
      <c r="BA164" s="22">
        <v>201.3845456743436</v>
      </c>
      <c r="BB164" s="22">
        <v>0</v>
      </c>
      <c r="BD164" s="22">
        <v>0</v>
      </c>
      <c r="BE164" s="22">
        <v>0</v>
      </c>
      <c r="BF164" s="22">
        <v>0</v>
      </c>
      <c r="BG164" s="22">
        <v>0</v>
      </c>
      <c r="BH164" s="22">
        <v>0</v>
      </c>
      <c r="BI164" s="22">
        <v>52.48002297499975</v>
      </c>
      <c r="BJ164" s="22">
        <v>45.56977304065433</v>
      </c>
      <c r="BK164" s="22">
        <v>778.4127137958421</v>
      </c>
      <c r="BL164" s="22">
        <v>0</v>
      </c>
      <c r="BM164" s="22">
        <v>0</v>
      </c>
      <c r="BN164" s="22">
        <v>0</v>
      </c>
      <c r="BP164" s="22">
        <v>0</v>
      </c>
      <c r="BQ164" s="22">
        <v>-36.15068245022297</v>
      </c>
      <c r="BR164" s="22">
        <v>-3.007369280708326</v>
      </c>
      <c r="BS164" s="22">
        <v>-161.81570552904128</v>
      </c>
      <c r="BT164" s="22">
        <v>-16.665530259297896</v>
      </c>
      <c r="BU164" s="22">
        <v>-33.61140148314383</v>
      </c>
      <c r="BV164" s="22">
        <v>-29.185656757330797</v>
      </c>
      <c r="BW164" s="22">
        <v>-498.54288850901</v>
      </c>
      <c r="BX164" s="22">
        <v>-375.4467752766442</v>
      </c>
      <c r="BY164" s="22">
        <v>-364.5442156365307</v>
      </c>
      <c r="BZ164" s="22">
        <v>-1.0297748180701023</v>
      </c>
    </row>
    <row r="165" spans="1:78" ht="12">
      <c r="A165" s="36" t="s">
        <v>19</v>
      </c>
      <c r="B165" s="36">
        <v>1709</v>
      </c>
      <c r="C165" s="36" t="s">
        <v>414</v>
      </c>
      <c r="D165" s="36" t="s">
        <v>415</v>
      </c>
      <c r="E165" s="36">
        <v>710</v>
      </c>
      <c r="F165" s="36" t="s">
        <v>98</v>
      </c>
      <c r="G165" s="36">
        <v>1</v>
      </c>
      <c r="H165" s="36">
        <f t="shared" si="33"/>
        <v>7101</v>
      </c>
      <c r="I165" s="37" t="str">
        <f t="shared" si="34"/>
        <v>Mountain View</v>
      </c>
      <c r="J165" s="37"/>
      <c r="K165" s="38">
        <f t="shared" si="35"/>
        <v>8709.954613903845</v>
      </c>
      <c r="L165" s="38">
        <f t="shared" si="36"/>
        <v>12376.844771595697</v>
      </c>
      <c r="M165" s="38">
        <f t="shared" si="37"/>
        <v>3666.890157691853</v>
      </c>
      <c r="N165" s="37"/>
      <c r="O165" s="38">
        <f t="shared" si="38"/>
        <v>212.72531430767742</v>
      </c>
      <c r="P165" s="38">
        <f t="shared" si="39"/>
        <v>1.4265148791875903</v>
      </c>
      <c r="Q165" s="38">
        <f t="shared" si="40"/>
        <v>2324.902019352663</v>
      </c>
      <c r="R165" s="38">
        <f t="shared" si="41"/>
        <v>1127.8363091523247</v>
      </c>
      <c r="T165" s="22">
        <v>0</v>
      </c>
      <c r="U165" s="22">
        <v>120.78763882508402</v>
      </c>
      <c r="V165" s="22">
        <v>3079.02931331785</v>
      </c>
      <c r="W165" s="22">
        <v>230.5623649834591</v>
      </c>
      <c r="X165" s="22">
        <v>8.724420468401682</v>
      </c>
      <c r="Y165" s="22">
        <v>2138.7197451319325</v>
      </c>
      <c r="Z165" s="22">
        <v>92.03171722354855</v>
      </c>
      <c r="AA165" s="22">
        <v>2667.9473274228712</v>
      </c>
      <c r="AB165" s="22">
        <v>132.56654282804215</v>
      </c>
      <c r="AC165" s="22">
        <v>225.54189559981194</v>
      </c>
      <c r="AD165" s="22">
        <v>14.043648102843513</v>
      </c>
      <c r="AF165" s="22">
        <v>0</v>
      </c>
      <c r="AG165" s="22">
        <v>41.13770303937481</v>
      </c>
      <c r="AH165" s="22">
        <v>44.225780254308646</v>
      </c>
      <c r="AI165" s="22">
        <v>22.845005125044793</v>
      </c>
      <c r="AJ165" s="22">
        <v>3.4485865041627615</v>
      </c>
      <c r="AK165" s="22">
        <v>0</v>
      </c>
      <c r="AL165" s="22">
        <v>0</v>
      </c>
      <c r="AM165" s="22">
        <v>0</v>
      </c>
      <c r="AN165" s="22">
        <v>37.86824085435175</v>
      </c>
      <c r="AO165" s="22">
        <v>62.63724567561919</v>
      </c>
      <c r="AP165" s="22">
        <v>0.5627528548154758</v>
      </c>
      <c r="AR165" s="22">
        <v>0</v>
      </c>
      <c r="AS165" s="22">
        <v>0.06547382816047172</v>
      </c>
      <c r="AT165" s="22">
        <v>0</v>
      </c>
      <c r="AU165" s="22">
        <v>0.13121533200967622</v>
      </c>
      <c r="AV165" s="22">
        <v>0</v>
      </c>
      <c r="AW165" s="22">
        <v>0</v>
      </c>
      <c r="AX165" s="22">
        <v>0</v>
      </c>
      <c r="AY165" s="22">
        <v>0</v>
      </c>
      <c r="AZ165" s="22">
        <v>0.8489202297403927</v>
      </c>
      <c r="BA165" s="22">
        <v>0.3809054892770498</v>
      </c>
      <c r="BB165" s="22">
        <v>0</v>
      </c>
      <c r="BD165" s="22">
        <v>0</v>
      </c>
      <c r="BE165" s="22">
        <v>0</v>
      </c>
      <c r="BF165" s="22">
        <v>0</v>
      </c>
      <c r="BG165" s="22">
        <v>0</v>
      </c>
      <c r="BH165" s="22">
        <v>0</v>
      </c>
      <c r="BI165" s="22">
        <v>519.6697998053946</v>
      </c>
      <c r="BJ165" s="22">
        <v>21.579001161312643</v>
      </c>
      <c r="BK165" s="22">
        <v>1783.6532183859556</v>
      </c>
      <c r="BL165" s="22">
        <v>0</v>
      </c>
      <c r="BM165" s="22">
        <v>0</v>
      </c>
      <c r="BN165" s="22">
        <v>0</v>
      </c>
      <c r="BP165" s="22">
        <v>0</v>
      </c>
      <c r="BQ165" s="22">
        <v>62.99494450444649</v>
      </c>
      <c r="BR165" s="22">
        <v>5.226258981641936</v>
      </c>
      <c r="BS165" s="22">
        <v>85.18601361101544</v>
      </c>
      <c r="BT165" s="22">
        <v>8.644120959215382</v>
      </c>
      <c r="BU165" s="22">
        <v>45.20887594289766</v>
      </c>
      <c r="BV165" s="22">
        <v>18.258149531873254</v>
      </c>
      <c r="BW165" s="22">
        <v>423.1422815409599</v>
      </c>
      <c r="BX165" s="22">
        <v>276.7221466955071</v>
      </c>
      <c r="BY165" s="22">
        <v>188.5755709604033</v>
      </c>
      <c r="BZ165" s="22">
        <v>13.877946424364415</v>
      </c>
    </row>
    <row r="166" spans="1:78" ht="12">
      <c r="A166" s="36" t="s">
        <v>19</v>
      </c>
      <c r="B166" s="36">
        <v>1710</v>
      </c>
      <c r="C166" s="36" t="s">
        <v>416</v>
      </c>
      <c r="D166" s="36" t="s">
        <v>417</v>
      </c>
      <c r="E166" s="36">
        <v>710</v>
      </c>
      <c r="F166" s="36" t="s">
        <v>98</v>
      </c>
      <c r="G166" s="36">
        <v>1</v>
      </c>
      <c r="H166" s="36">
        <f t="shared" si="33"/>
        <v>7101</v>
      </c>
      <c r="I166" s="37" t="str">
        <f t="shared" si="34"/>
        <v>Mountain View</v>
      </c>
      <c r="J166" s="37"/>
      <c r="K166" s="38">
        <f t="shared" si="35"/>
        <v>7386.362904981288</v>
      </c>
      <c r="L166" s="38">
        <f t="shared" si="36"/>
        <v>15072.655524280994</v>
      </c>
      <c r="M166" s="38">
        <f t="shared" si="37"/>
        <v>7686.292619299706</v>
      </c>
      <c r="N166" s="37"/>
      <c r="O166" s="38">
        <f t="shared" si="38"/>
        <v>463.2545016719615</v>
      </c>
      <c r="P166" s="38">
        <f t="shared" si="39"/>
        <v>508.0061009664486</v>
      </c>
      <c r="Q166" s="38">
        <f t="shared" si="40"/>
        <v>1043.4242460296605</v>
      </c>
      <c r="R166" s="38">
        <f t="shared" si="41"/>
        <v>5671.6077706316355</v>
      </c>
      <c r="T166" s="22">
        <v>0</v>
      </c>
      <c r="U166" s="22">
        <v>100.91119192981704</v>
      </c>
      <c r="V166" s="22">
        <v>3351.854695510572</v>
      </c>
      <c r="W166" s="22">
        <v>176.8697594393659</v>
      </c>
      <c r="X166" s="22">
        <v>25.38013227171398</v>
      </c>
      <c r="Y166" s="22">
        <v>1289.3022568864035</v>
      </c>
      <c r="Z166" s="22">
        <v>126.13758890051064</v>
      </c>
      <c r="AA166" s="22">
        <v>1047.8985983354964</v>
      </c>
      <c r="AB166" s="22">
        <v>130.3753603019588</v>
      </c>
      <c r="AC166" s="22">
        <v>1137.6333214054516</v>
      </c>
      <c r="AD166" s="22">
        <v>0</v>
      </c>
      <c r="AF166" s="22">
        <v>0</v>
      </c>
      <c r="AG166" s="22">
        <v>34.36820760251567</v>
      </c>
      <c r="AH166" s="22">
        <v>48.144520276842336</v>
      </c>
      <c r="AI166" s="22">
        <v>17.52493543839053</v>
      </c>
      <c r="AJ166" s="22">
        <v>10.032251648473485</v>
      </c>
      <c r="AK166" s="22">
        <v>0</v>
      </c>
      <c r="AL166" s="22">
        <v>0</v>
      </c>
      <c r="AM166" s="22">
        <v>0</v>
      </c>
      <c r="AN166" s="22">
        <v>37.24231951791618</v>
      </c>
      <c r="AO166" s="22">
        <v>315.9422671878233</v>
      </c>
      <c r="AP166" s="22">
        <v>0</v>
      </c>
      <c r="AR166" s="22">
        <v>0</v>
      </c>
      <c r="AS166" s="22">
        <v>23.316338752870855</v>
      </c>
      <c r="AT166" s="22">
        <v>0</v>
      </c>
      <c r="AU166" s="22">
        <v>46.72800135054738</v>
      </c>
      <c r="AV166" s="22">
        <v>0</v>
      </c>
      <c r="AW166" s="22">
        <v>0</v>
      </c>
      <c r="AX166" s="22">
        <v>0</v>
      </c>
      <c r="AY166" s="22">
        <v>0</v>
      </c>
      <c r="AZ166" s="22">
        <v>302.3148669767554</v>
      </c>
      <c r="BA166" s="22">
        <v>135.646893886275</v>
      </c>
      <c r="BB166" s="22">
        <v>0</v>
      </c>
      <c r="BD166" s="22">
        <v>0</v>
      </c>
      <c r="BE166" s="22">
        <v>0</v>
      </c>
      <c r="BF166" s="22">
        <v>0</v>
      </c>
      <c r="BG166" s="22">
        <v>0</v>
      </c>
      <c r="BH166" s="22">
        <v>0</v>
      </c>
      <c r="BI166" s="22">
        <v>313.27687849231006</v>
      </c>
      <c r="BJ166" s="22">
        <v>29.575925121093203</v>
      </c>
      <c r="BK166" s="22">
        <v>700.5714424162572</v>
      </c>
      <c r="BL166" s="22">
        <v>0</v>
      </c>
      <c r="BM166" s="22">
        <v>0</v>
      </c>
      <c r="BN166" s="22">
        <v>0</v>
      </c>
      <c r="BP166" s="22">
        <v>0</v>
      </c>
      <c r="BQ166" s="22">
        <v>316.7858791764373</v>
      </c>
      <c r="BR166" s="22">
        <v>26.281554167990922</v>
      </c>
      <c r="BS166" s="22">
        <v>428.3792362638988</v>
      </c>
      <c r="BT166" s="22">
        <v>43.46913040901604</v>
      </c>
      <c r="BU166" s="22">
        <v>227.34417221589004</v>
      </c>
      <c r="BV166" s="22">
        <v>91.81568452974933</v>
      </c>
      <c r="BW166" s="22">
        <v>2127.877097585425</v>
      </c>
      <c r="BX166" s="22">
        <v>1391.5667236176337</v>
      </c>
      <c r="BY166" s="22">
        <v>948.2995581284049</v>
      </c>
      <c r="BZ166" s="22">
        <v>69.7887345371891</v>
      </c>
    </row>
    <row r="167" spans="1:78" ht="12">
      <c r="A167" s="36" t="s">
        <v>19</v>
      </c>
      <c r="B167" s="36">
        <v>1712</v>
      </c>
      <c r="C167" s="36" t="s">
        <v>418</v>
      </c>
      <c r="D167" s="36" t="s">
        <v>419</v>
      </c>
      <c r="E167" s="36">
        <v>711</v>
      </c>
      <c r="F167" s="36" t="s">
        <v>99</v>
      </c>
      <c r="G167" s="36">
        <v>1</v>
      </c>
      <c r="H167" s="36">
        <f t="shared" si="33"/>
        <v>7111</v>
      </c>
      <c r="I167" s="37" t="str">
        <f t="shared" si="34"/>
        <v>Palo Alto</v>
      </c>
      <c r="J167" s="37"/>
      <c r="K167" s="38">
        <f t="shared" si="35"/>
        <v>3373.707830050496</v>
      </c>
      <c r="L167" s="38">
        <f t="shared" si="36"/>
        <v>5034.753558747675</v>
      </c>
      <c r="M167" s="38">
        <f t="shared" si="37"/>
        <v>1661.0457286971794</v>
      </c>
      <c r="N167" s="37"/>
      <c r="O167" s="38">
        <f t="shared" si="38"/>
        <v>320.34261389762264</v>
      </c>
      <c r="P167" s="38">
        <f t="shared" si="39"/>
        <v>306.8565979674765</v>
      </c>
      <c r="Q167" s="38">
        <f t="shared" si="40"/>
        <v>1033.8465168320802</v>
      </c>
      <c r="R167" s="38">
        <f t="shared" si="41"/>
        <v>0</v>
      </c>
      <c r="T167" s="22">
        <v>14.80881292575233</v>
      </c>
      <c r="U167" s="22">
        <v>30.579149069641527</v>
      </c>
      <c r="V167" s="22">
        <v>223.51000698587347</v>
      </c>
      <c r="W167" s="22">
        <v>240.03753066771088</v>
      </c>
      <c r="X167" s="22">
        <v>46.794618875972645</v>
      </c>
      <c r="Y167" s="22">
        <v>255.57305058034822</v>
      </c>
      <c r="Z167" s="22">
        <v>158.61937144999837</v>
      </c>
      <c r="AA167" s="22">
        <v>1204.3948047774763</v>
      </c>
      <c r="AB167" s="22">
        <v>400.9864022732514</v>
      </c>
      <c r="AC167" s="22">
        <v>512.4311868027727</v>
      </c>
      <c r="AD167" s="22">
        <v>285.9728956416985</v>
      </c>
      <c r="AF167" s="22">
        <v>-3.8780425888089765</v>
      </c>
      <c r="AG167" s="22">
        <v>10.414608364398688</v>
      </c>
      <c r="AH167" s="22">
        <v>3.210396344991148</v>
      </c>
      <c r="AI167" s="22">
        <v>23.783840952101425</v>
      </c>
      <c r="AJ167" s="22">
        <v>18.49696397687299</v>
      </c>
      <c r="AK167" s="22">
        <v>0</v>
      </c>
      <c r="AL167" s="22">
        <v>0</v>
      </c>
      <c r="AM167" s="22">
        <v>0</v>
      </c>
      <c r="AN167" s="22">
        <v>114.54360456770857</v>
      </c>
      <c r="AO167" s="22">
        <v>142.3118221750068</v>
      </c>
      <c r="AP167" s="22">
        <v>11.459420105352036</v>
      </c>
      <c r="AR167" s="22">
        <v>0</v>
      </c>
      <c r="AS167" s="22">
        <v>14.08402846570483</v>
      </c>
      <c r="AT167" s="22">
        <v>0</v>
      </c>
      <c r="AU167" s="22">
        <v>28.2256364578496</v>
      </c>
      <c r="AV167" s="22">
        <v>0</v>
      </c>
      <c r="AW167" s="22">
        <v>0</v>
      </c>
      <c r="AX167" s="22">
        <v>0</v>
      </c>
      <c r="AY167" s="22">
        <v>0</v>
      </c>
      <c r="AZ167" s="22">
        <v>182.61062498854557</v>
      </c>
      <c r="BA167" s="22">
        <v>81.9363080553765</v>
      </c>
      <c r="BB167" s="22">
        <v>0</v>
      </c>
      <c r="BD167" s="22">
        <v>0</v>
      </c>
      <c r="BE167" s="22">
        <v>0</v>
      </c>
      <c r="BF167" s="22">
        <v>0</v>
      </c>
      <c r="BG167" s="22">
        <v>0</v>
      </c>
      <c r="BH167" s="22">
        <v>0</v>
      </c>
      <c r="BI167" s="22">
        <v>72.36063916995434</v>
      </c>
      <c r="BJ167" s="22">
        <v>39.2860429500945</v>
      </c>
      <c r="BK167" s="22">
        <v>922.1998347120314</v>
      </c>
      <c r="BL167" s="22">
        <v>0</v>
      </c>
      <c r="BM167" s="22">
        <v>0</v>
      </c>
      <c r="BN167" s="22">
        <v>0</v>
      </c>
      <c r="BP167" s="22">
        <v>0</v>
      </c>
      <c r="BQ167" s="22">
        <v>0</v>
      </c>
      <c r="BR167" s="22">
        <v>0</v>
      </c>
      <c r="BS167" s="22">
        <v>0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  <c r="BZ167" s="22">
        <v>0</v>
      </c>
    </row>
    <row r="168" spans="1:78" ht="12">
      <c r="A168" s="36" t="s">
        <v>19</v>
      </c>
      <c r="B168" s="36">
        <v>1713</v>
      </c>
      <c r="C168" s="36" t="s">
        <v>420</v>
      </c>
      <c r="D168" s="36" t="s">
        <v>421</v>
      </c>
      <c r="E168" s="36">
        <v>713</v>
      </c>
      <c r="F168" s="36" t="s">
        <v>19</v>
      </c>
      <c r="G168" s="36">
        <v>1</v>
      </c>
      <c r="H168" s="36">
        <f t="shared" si="33"/>
        <v>7131</v>
      </c>
      <c r="I168" s="37" t="str">
        <f t="shared" si="34"/>
        <v>Santa Clara</v>
      </c>
      <c r="J168" s="37"/>
      <c r="K168" s="38">
        <f t="shared" si="35"/>
        <v>4386.882409272345</v>
      </c>
      <c r="L168" s="38">
        <f t="shared" si="36"/>
        <v>6975.146570113152</v>
      </c>
      <c r="M168" s="38">
        <f t="shared" si="37"/>
        <v>2588.2641608408067</v>
      </c>
      <c r="N168" s="37"/>
      <c r="O168" s="38">
        <f t="shared" si="38"/>
        <v>729.3860072370767</v>
      </c>
      <c r="P168" s="38">
        <f t="shared" si="39"/>
        <v>1292.4777556053766</v>
      </c>
      <c r="Q168" s="38">
        <f t="shared" si="40"/>
        <v>566.4003979983534</v>
      </c>
      <c r="R168" s="38">
        <f t="shared" si="41"/>
        <v>0</v>
      </c>
      <c r="T168" s="22">
        <v>72.30185134337901</v>
      </c>
      <c r="U168" s="22">
        <v>120.787638825084</v>
      </c>
      <c r="V168" s="22">
        <v>150.33235345313196</v>
      </c>
      <c r="W168" s="22">
        <v>1381.2685975264765</v>
      </c>
      <c r="X168" s="22">
        <v>49.17400627644583</v>
      </c>
      <c r="Y168" s="22">
        <v>52.786172236904946</v>
      </c>
      <c r="Z168" s="22">
        <v>205.71795614675557</v>
      </c>
      <c r="AA168" s="22">
        <v>384.35468302150247</v>
      </c>
      <c r="AB168" s="22">
        <v>198.30201861054238</v>
      </c>
      <c r="AC168" s="22">
        <v>1771.8571318321226</v>
      </c>
      <c r="AD168" s="22">
        <v>0</v>
      </c>
      <c r="AF168" s="22">
        <v>-18.93397263947912</v>
      </c>
      <c r="AG168" s="22">
        <v>41.13770303937481</v>
      </c>
      <c r="AH168" s="22">
        <v>2.159305726702231</v>
      </c>
      <c r="AI168" s="22">
        <v>136.86140056647838</v>
      </c>
      <c r="AJ168" s="22">
        <v>19.437487568917376</v>
      </c>
      <c r="AK168" s="22">
        <v>0</v>
      </c>
      <c r="AL168" s="22">
        <v>0</v>
      </c>
      <c r="AM168" s="22">
        <v>0</v>
      </c>
      <c r="AN168" s="22">
        <v>56.64588094741873</v>
      </c>
      <c r="AO168" s="22">
        <v>492.0782020276643</v>
      </c>
      <c r="AP168" s="22">
        <v>0</v>
      </c>
      <c r="AR168" s="22">
        <v>0</v>
      </c>
      <c r="AS168" s="22">
        <v>59.32182531452613</v>
      </c>
      <c r="AT168" s="22">
        <v>0</v>
      </c>
      <c r="AU168" s="22">
        <v>118.88617517502863</v>
      </c>
      <c r="AV168" s="22">
        <v>0</v>
      </c>
      <c r="AW168" s="22">
        <v>0</v>
      </c>
      <c r="AX168" s="22">
        <v>0</v>
      </c>
      <c r="AY168" s="22">
        <v>0</v>
      </c>
      <c r="AZ168" s="22">
        <v>769.1546223813186</v>
      </c>
      <c r="BA168" s="22">
        <v>345.1151327345033</v>
      </c>
      <c r="BB168" s="22">
        <v>0</v>
      </c>
      <c r="BD168" s="22">
        <v>0</v>
      </c>
      <c r="BE168" s="22">
        <v>0</v>
      </c>
      <c r="BF168" s="22">
        <v>0</v>
      </c>
      <c r="BG168" s="22">
        <v>0</v>
      </c>
      <c r="BH168" s="22">
        <v>0</v>
      </c>
      <c r="BI168" s="22">
        <v>22.8830356208668</v>
      </c>
      <c r="BJ168" s="22">
        <v>64.10735988234521</v>
      </c>
      <c r="BK168" s="22">
        <v>479.4100024951414</v>
      </c>
      <c r="BL168" s="22">
        <v>0</v>
      </c>
      <c r="BM168" s="22">
        <v>0</v>
      </c>
      <c r="BN168" s="22">
        <v>0</v>
      </c>
      <c r="BP168" s="22">
        <v>0</v>
      </c>
      <c r="BQ168" s="22">
        <v>0</v>
      </c>
      <c r="BR168" s="22">
        <v>0</v>
      </c>
      <c r="BS168" s="22">
        <v>0</v>
      </c>
      <c r="BT168" s="22">
        <v>0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</row>
    <row r="169" spans="1:78" ht="12">
      <c r="A169" s="36" t="s">
        <v>19</v>
      </c>
      <c r="B169" s="36">
        <v>1714</v>
      </c>
      <c r="C169" s="36" t="s">
        <v>422</v>
      </c>
      <c r="D169" s="36" t="s">
        <v>423</v>
      </c>
      <c r="E169" s="36">
        <v>713</v>
      </c>
      <c r="F169" s="36" t="s">
        <v>19</v>
      </c>
      <c r="G169" s="36">
        <v>1</v>
      </c>
      <c r="H169" s="36">
        <f t="shared" si="33"/>
        <v>7131</v>
      </c>
      <c r="I169" s="37" t="str">
        <f t="shared" si="34"/>
        <v>Santa Clara</v>
      </c>
      <c r="J169" s="37"/>
      <c r="K169" s="38">
        <f t="shared" si="35"/>
        <v>10016.636364344584</v>
      </c>
      <c r="L169" s="38">
        <f t="shared" si="36"/>
        <v>12754.965716771272</v>
      </c>
      <c r="M169" s="38">
        <f t="shared" si="37"/>
        <v>2738.329352426689</v>
      </c>
      <c r="N169" s="37"/>
      <c r="O169" s="38">
        <f t="shared" si="38"/>
        <v>540.5423768790142</v>
      </c>
      <c r="P169" s="38">
        <f t="shared" si="39"/>
        <v>1212.0002466891206</v>
      </c>
      <c r="Q169" s="38">
        <f t="shared" si="40"/>
        <v>985.7867288585546</v>
      </c>
      <c r="R169" s="38">
        <f t="shared" si="41"/>
        <v>0</v>
      </c>
      <c r="T169" s="22">
        <v>13.937706283061015</v>
      </c>
      <c r="U169" s="22">
        <v>383.0038420972602</v>
      </c>
      <c r="V169" s="22">
        <v>2389.409469699515</v>
      </c>
      <c r="W169" s="22">
        <v>228.45677260918094</v>
      </c>
      <c r="X169" s="22">
        <v>57.898426744847505</v>
      </c>
      <c r="Y169" s="22">
        <v>159.23828624799663</v>
      </c>
      <c r="Z169" s="22">
        <v>125.5962258580192</v>
      </c>
      <c r="AA169" s="22">
        <v>703.6069441631411</v>
      </c>
      <c r="AB169" s="22">
        <v>14.242686419541718</v>
      </c>
      <c r="AC169" s="22">
        <v>386.12772526687803</v>
      </c>
      <c r="AD169" s="22">
        <v>5555.118278955141</v>
      </c>
      <c r="AF169" s="22">
        <v>-3.6499224365260954</v>
      </c>
      <c r="AG169" s="22">
        <v>130.4429697640936</v>
      </c>
      <c r="AH169" s="22">
        <v>34.3203936667381</v>
      </c>
      <c r="AI169" s="22">
        <v>22.636374941254427</v>
      </c>
      <c r="AJ169" s="22">
        <v>22.886074073080138</v>
      </c>
      <c r="AK169" s="22">
        <v>0</v>
      </c>
      <c r="AL169" s="22">
        <v>0</v>
      </c>
      <c r="AM169" s="22">
        <v>0</v>
      </c>
      <c r="AN169" s="22">
        <v>4.06848868683118</v>
      </c>
      <c r="AO169" s="22">
        <v>107.23496459666005</v>
      </c>
      <c r="AP169" s="22">
        <v>222.6030335868828</v>
      </c>
      <c r="AR169" s="22">
        <v>0</v>
      </c>
      <c r="AS169" s="22">
        <v>55.62808845524668</v>
      </c>
      <c r="AT169" s="22">
        <v>0</v>
      </c>
      <c r="AU169" s="22">
        <v>111.4836004063924</v>
      </c>
      <c r="AV169" s="22">
        <v>0</v>
      </c>
      <c r="AW169" s="22">
        <v>0</v>
      </c>
      <c r="AX169" s="22">
        <v>0</v>
      </c>
      <c r="AY169" s="22">
        <v>0</v>
      </c>
      <c r="AZ169" s="22">
        <v>721.2623877086381</v>
      </c>
      <c r="BA169" s="22">
        <v>323.62617011884345</v>
      </c>
      <c r="BB169" s="22">
        <v>0</v>
      </c>
      <c r="BD169" s="22">
        <v>0</v>
      </c>
      <c r="BE169" s="22">
        <v>0</v>
      </c>
      <c r="BF169" s="22">
        <v>0</v>
      </c>
      <c r="BG169" s="22">
        <v>0</v>
      </c>
      <c r="BH169" s="22">
        <v>0</v>
      </c>
      <c r="BI169" s="22">
        <v>69.03049078961484</v>
      </c>
      <c r="BJ169" s="22">
        <v>39.139230243958124</v>
      </c>
      <c r="BK169" s="22">
        <v>877.6170078249817</v>
      </c>
      <c r="BL169" s="22">
        <v>0</v>
      </c>
      <c r="BM169" s="22">
        <v>0</v>
      </c>
      <c r="BN169" s="22">
        <v>0</v>
      </c>
      <c r="BP169" s="22">
        <v>0</v>
      </c>
      <c r="BQ169" s="22">
        <v>0</v>
      </c>
      <c r="BR169" s="22">
        <v>0</v>
      </c>
      <c r="BS169" s="22">
        <v>0</v>
      </c>
      <c r="BT169" s="22">
        <v>0</v>
      </c>
      <c r="BU169" s="22">
        <v>0</v>
      </c>
      <c r="BV169" s="22">
        <v>0</v>
      </c>
      <c r="BW169" s="22">
        <v>0</v>
      </c>
      <c r="BX169" s="22">
        <v>0</v>
      </c>
      <c r="BY169" s="22">
        <v>0</v>
      </c>
      <c r="BZ169" s="22">
        <v>0</v>
      </c>
    </row>
    <row r="170" spans="1:78" ht="12">
      <c r="A170" s="36" t="s">
        <v>19</v>
      </c>
      <c r="B170" s="36">
        <v>1715</v>
      </c>
      <c r="C170" s="36" t="s">
        <v>424</v>
      </c>
      <c r="D170" s="36" t="s">
        <v>425</v>
      </c>
      <c r="E170" s="36">
        <v>712</v>
      </c>
      <c r="F170" s="36" t="s">
        <v>100</v>
      </c>
      <c r="G170" s="36">
        <v>1</v>
      </c>
      <c r="H170" s="36">
        <f t="shared" si="33"/>
        <v>7121</v>
      </c>
      <c r="I170" s="37" t="str">
        <f t="shared" si="34"/>
        <v>San Jose</v>
      </c>
      <c r="J170" s="37"/>
      <c r="K170" s="38">
        <f t="shared" si="35"/>
        <v>27949.080763430644</v>
      </c>
      <c r="L170" s="38">
        <f t="shared" si="36"/>
        <v>55965.531928722456</v>
      </c>
      <c r="M170" s="38">
        <f t="shared" si="37"/>
        <v>28016.451165291808</v>
      </c>
      <c r="N170" s="37"/>
      <c r="O170" s="38">
        <f t="shared" si="38"/>
        <v>2490.5499967739684</v>
      </c>
      <c r="P170" s="38">
        <f t="shared" si="39"/>
        <v>5651.145117384059</v>
      </c>
      <c r="Q170" s="38">
        <f t="shared" si="40"/>
        <v>9794.39876883918</v>
      </c>
      <c r="R170" s="38">
        <f t="shared" si="41"/>
        <v>10080.357282294603</v>
      </c>
      <c r="T170" s="22">
        <v>27.004305923430714</v>
      </c>
      <c r="U170" s="22">
        <v>350.8957355741365</v>
      </c>
      <c r="V170" s="22">
        <v>1430.1458809985788</v>
      </c>
      <c r="W170" s="22">
        <v>828.5505992784585</v>
      </c>
      <c r="X170" s="22">
        <v>1650.5017267948992</v>
      </c>
      <c r="Y170" s="22">
        <v>1543.1157683921883</v>
      </c>
      <c r="Z170" s="22">
        <v>1471.4247494917938</v>
      </c>
      <c r="AA170" s="22">
        <v>10345.02523064063</v>
      </c>
      <c r="AB170" s="22">
        <v>287.0449109169177</v>
      </c>
      <c r="AC170" s="22">
        <v>4795.9228680343995</v>
      </c>
      <c r="AD170" s="22">
        <v>5219.448987385215</v>
      </c>
      <c r="AF170" s="22">
        <v>-7.071724720769308</v>
      </c>
      <c r="AG170" s="22">
        <v>119.50763098147493</v>
      </c>
      <c r="AH170" s="22">
        <v>20.541966648733407</v>
      </c>
      <c r="AI170" s="22">
        <v>82.09597732150803</v>
      </c>
      <c r="AJ170" s="22">
        <v>652.4098650147912</v>
      </c>
      <c r="AK170" s="22">
        <v>0</v>
      </c>
      <c r="AL170" s="22">
        <v>0</v>
      </c>
      <c r="AM170" s="22">
        <v>0</v>
      </c>
      <c r="AN170" s="22">
        <v>81.99569507305915</v>
      </c>
      <c r="AO170" s="22">
        <v>1331.9183920463659</v>
      </c>
      <c r="AP170" s="22">
        <v>209.1521944088051</v>
      </c>
      <c r="AR170" s="22">
        <v>0</v>
      </c>
      <c r="AS170" s="22">
        <v>259.3748650811208</v>
      </c>
      <c r="AT170" s="22">
        <v>0</v>
      </c>
      <c r="AU170" s="22">
        <v>519.8101286084787</v>
      </c>
      <c r="AV170" s="22">
        <v>0</v>
      </c>
      <c r="AW170" s="22">
        <v>0</v>
      </c>
      <c r="AX170" s="22">
        <v>0</v>
      </c>
      <c r="AY170" s="22">
        <v>0</v>
      </c>
      <c r="AZ170" s="22">
        <v>3363.00131273647</v>
      </c>
      <c r="BA170" s="22">
        <v>1508.958810957989</v>
      </c>
      <c r="BB170" s="22">
        <v>0</v>
      </c>
      <c r="BD170" s="22">
        <v>0</v>
      </c>
      <c r="BE170" s="22">
        <v>0</v>
      </c>
      <c r="BF170" s="22">
        <v>0</v>
      </c>
      <c r="BG170" s="22">
        <v>0</v>
      </c>
      <c r="BH170" s="22">
        <v>0</v>
      </c>
      <c r="BI170" s="22">
        <v>511.2090846378058</v>
      </c>
      <c r="BJ170" s="22">
        <v>419.4742612952731</v>
      </c>
      <c r="BK170" s="22">
        <v>8863.715422906102</v>
      </c>
      <c r="BL170" s="22">
        <v>0</v>
      </c>
      <c r="BM170" s="22">
        <v>0</v>
      </c>
      <c r="BN170" s="22">
        <v>0</v>
      </c>
      <c r="BP170" s="22">
        <v>0</v>
      </c>
      <c r="BQ170" s="22">
        <v>646.7402987523144</v>
      </c>
      <c r="BR170" s="22">
        <v>59.91839154010874</v>
      </c>
      <c r="BS170" s="22">
        <v>492.5588643699667</v>
      </c>
      <c r="BT170" s="22">
        <v>243.58966089548895</v>
      </c>
      <c r="BU170" s="22">
        <v>154.36787235546822</v>
      </c>
      <c r="BV170" s="22">
        <v>236.90028386082471</v>
      </c>
      <c r="BW170" s="22">
        <v>3830.478561915373</v>
      </c>
      <c r="BX170" s="22">
        <v>2707.8330060144744</v>
      </c>
      <c r="BY170" s="22">
        <v>1598.279712374265</v>
      </c>
      <c r="BZ170" s="22">
        <v>109.69063021631645</v>
      </c>
    </row>
    <row r="171" spans="1:78" ht="12">
      <c r="A171" s="36" t="s">
        <v>19</v>
      </c>
      <c r="B171" s="36">
        <v>1716</v>
      </c>
      <c r="C171" s="36" t="s">
        <v>426</v>
      </c>
      <c r="D171" s="36" t="s">
        <v>427</v>
      </c>
      <c r="E171" s="36">
        <v>712</v>
      </c>
      <c r="F171" s="36" t="s">
        <v>100</v>
      </c>
      <c r="G171" s="36">
        <v>1</v>
      </c>
      <c r="H171" s="36">
        <f t="shared" si="33"/>
        <v>7121</v>
      </c>
      <c r="I171" s="37" t="str">
        <f t="shared" si="34"/>
        <v>San Jose</v>
      </c>
      <c r="J171" s="37"/>
      <c r="K171" s="38">
        <f t="shared" si="35"/>
        <v>2545.763113514988</v>
      </c>
      <c r="L171" s="38">
        <f t="shared" si="36"/>
        <v>3037.2230817205846</v>
      </c>
      <c r="M171" s="38">
        <f t="shared" si="37"/>
        <v>491.4599682055963</v>
      </c>
      <c r="N171" s="37"/>
      <c r="O171" s="38">
        <f t="shared" si="38"/>
        <v>58.18712070062234</v>
      </c>
      <c r="P171" s="38">
        <f t="shared" si="39"/>
        <v>1268.619428168718</v>
      </c>
      <c r="Q171" s="38">
        <f t="shared" si="40"/>
        <v>64.65341933625618</v>
      </c>
      <c r="R171" s="38">
        <f t="shared" si="41"/>
        <v>-900.0000000000001</v>
      </c>
      <c r="T171" s="22">
        <v>0</v>
      </c>
      <c r="U171" s="22">
        <v>20.640925622008027</v>
      </c>
      <c r="V171" s="22">
        <v>2388.6140604219854</v>
      </c>
      <c r="W171" s="22">
        <v>0</v>
      </c>
      <c r="X171" s="22">
        <v>0</v>
      </c>
      <c r="Y171" s="22">
        <v>0.8797695372817493</v>
      </c>
      <c r="Z171" s="22">
        <v>0</v>
      </c>
      <c r="AA171" s="22">
        <v>75.1181790921503</v>
      </c>
      <c r="AB171" s="22">
        <v>5.477956315208352</v>
      </c>
      <c r="AC171" s="22">
        <v>55.03222252635412</v>
      </c>
      <c r="AD171" s="22">
        <v>0</v>
      </c>
      <c r="AF171" s="22">
        <v>0</v>
      </c>
      <c r="AG171" s="22">
        <v>7.029860645969114</v>
      </c>
      <c r="AH171" s="22">
        <v>34.30896876871322</v>
      </c>
      <c r="AI171" s="22">
        <v>0</v>
      </c>
      <c r="AJ171" s="22">
        <v>0</v>
      </c>
      <c r="AK171" s="22">
        <v>0</v>
      </c>
      <c r="AL171" s="22">
        <v>0</v>
      </c>
      <c r="AM171" s="22">
        <v>0</v>
      </c>
      <c r="AN171" s="22">
        <v>1.564803341088915</v>
      </c>
      <c r="AO171" s="22">
        <v>15.283487944851082</v>
      </c>
      <c r="AP171" s="22">
        <v>0</v>
      </c>
      <c r="AR171" s="22">
        <v>0</v>
      </c>
      <c r="AS171" s="22">
        <v>58.226781685066285</v>
      </c>
      <c r="AT171" s="22">
        <v>0</v>
      </c>
      <c r="AU171" s="22">
        <v>116.69161106534362</v>
      </c>
      <c r="AV171" s="22">
        <v>0</v>
      </c>
      <c r="AW171" s="22">
        <v>0</v>
      </c>
      <c r="AX171" s="22">
        <v>0</v>
      </c>
      <c r="AY171" s="22">
        <v>0</v>
      </c>
      <c r="AZ171" s="22">
        <v>754.9565112334809</v>
      </c>
      <c r="BA171" s="22">
        <v>338.74452418482724</v>
      </c>
      <c r="BB171" s="22">
        <v>0</v>
      </c>
      <c r="BD171" s="22">
        <v>0</v>
      </c>
      <c r="BE171" s="22">
        <v>0</v>
      </c>
      <c r="BF171" s="22">
        <v>0</v>
      </c>
      <c r="BG171" s="22">
        <v>0</v>
      </c>
      <c r="BH171" s="22">
        <v>0</v>
      </c>
      <c r="BI171" s="22">
        <v>0.29145329796910247</v>
      </c>
      <c r="BJ171" s="22">
        <v>0</v>
      </c>
      <c r="BK171" s="22">
        <v>64.36196603828708</v>
      </c>
      <c r="BL171" s="22">
        <v>0</v>
      </c>
      <c r="BM171" s="22">
        <v>0</v>
      </c>
      <c r="BN171" s="22">
        <v>0</v>
      </c>
      <c r="BP171" s="22">
        <v>0</v>
      </c>
      <c r="BQ171" s="22">
        <v>-42.20816943348384</v>
      </c>
      <c r="BR171" s="22">
        <v>-22.191132046480465</v>
      </c>
      <c r="BS171" s="22">
        <v>-75.47644370555946</v>
      </c>
      <c r="BT171" s="22">
        <v>0</v>
      </c>
      <c r="BU171" s="22">
        <v>-0.18851276656594024</v>
      </c>
      <c r="BV171" s="22">
        <v>0</v>
      </c>
      <c r="BW171" s="22">
        <v>-41.62949043310134</v>
      </c>
      <c r="BX171" s="22">
        <v>-489.31999387316216</v>
      </c>
      <c r="BY171" s="22">
        <v>-228.98625774164688</v>
      </c>
      <c r="BZ171" s="22">
        <v>0</v>
      </c>
    </row>
    <row r="172" spans="1:78" ht="12">
      <c r="A172" s="36" t="s">
        <v>19</v>
      </c>
      <c r="B172" s="36">
        <v>1717</v>
      </c>
      <c r="C172" s="36" t="s">
        <v>428</v>
      </c>
      <c r="D172" s="36" t="s">
        <v>429</v>
      </c>
      <c r="E172" s="36">
        <v>712</v>
      </c>
      <c r="F172" s="36" t="s">
        <v>100</v>
      </c>
      <c r="G172" s="36">
        <v>1</v>
      </c>
      <c r="H172" s="36">
        <f t="shared" si="33"/>
        <v>7121</v>
      </c>
      <c r="I172" s="37" t="str">
        <f t="shared" si="34"/>
        <v>San Jose</v>
      </c>
      <c r="J172" s="37"/>
      <c r="K172" s="38">
        <f t="shared" si="35"/>
        <v>84287.8242762812</v>
      </c>
      <c r="L172" s="38">
        <f t="shared" si="36"/>
        <v>130191.59098420656</v>
      </c>
      <c r="M172" s="38">
        <f t="shared" si="37"/>
        <v>45903.76670792536</v>
      </c>
      <c r="N172" s="37"/>
      <c r="O172" s="38">
        <f t="shared" si="38"/>
        <v>4705.98141118359</v>
      </c>
      <c r="P172" s="38">
        <f t="shared" si="39"/>
        <v>11707.587854174926</v>
      </c>
      <c r="Q172" s="38">
        <f t="shared" si="40"/>
        <v>12638.201334678637</v>
      </c>
      <c r="R172" s="38">
        <f t="shared" si="41"/>
        <v>16851.996107888204</v>
      </c>
      <c r="T172" s="22">
        <v>47.039758705330925</v>
      </c>
      <c r="U172" s="22">
        <v>2677.968979773857</v>
      </c>
      <c r="V172" s="22">
        <v>42321.341429528</v>
      </c>
      <c r="W172" s="22">
        <v>2128.753890395226</v>
      </c>
      <c r="X172" s="22">
        <v>1924.1312778493166</v>
      </c>
      <c r="Y172" s="22">
        <v>6276.715763736644</v>
      </c>
      <c r="Z172" s="22">
        <v>1874.7402161479336</v>
      </c>
      <c r="AA172" s="22">
        <v>11699.6563936024</v>
      </c>
      <c r="AB172" s="22">
        <v>1374.967035117297</v>
      </c>
      <c r="AC172" s="22">
        <v>5363.386277363528</v>
      </c>
      <c r="AD172" s="22">
        <v>8599.123254061667</v>
      </c>
      <c r="AF172" s="22">
        <v>-12.318488223275569</v>
      </c>
      <c r="AG172" s="22">
        <v>912.0593275122153</v>
      </c>
      <c r="AH172" s="22">
        <v>607.8845492097652</v>
      </c>
      <c r="AI172" s="22">
        <v>210.9251158120574</v>
      </c>
      <c r="AJ172" s="22">
        <v>760.5700780998964</v>
      </c>
      <c r="AK172" s="22">
        <v>0</v>
      </c>
      <c r="AL172" s="22">
        <v>0</v>
      </c>
      <c r="AM172" s="22">
        <v>0</v>
      </c>
      <c r="AN172" s="22">
        <v>392.76563861331783</v>
      </c>
      <c r="AO172" s="22">
        <v>1489.5137021662244</v>
      </c>
      <c r="AP172" s="22">
        <v>344.5814879933886</v>
      </c>
      <c r="AR172" s="22">
        <v>0</v>
      </c>
      <c r="AS172" s="22">
        <v>537.3519803553852</v>
      </c>
      <c r="AT172" s="22">
        <v>0</v>
      </c>
      <c r="AU172" s="22">
        <v>1076.9008089091228</v>
      </c>
      <c r="AV172" s="22">
        <v>0</v>
      </c>
      <c r="AW172" s="22">
        <v>0</v>
      </c>
      <c r="AX172" s="22">
        <v>0</v>
      </c>
      <c r="AY172" s="22">
        <v>0</v>
      </c>
      <c r="AZ172" s="22">
        <v>6967.195586864278</v>
      </c>
      <c r="BA172" s="22">
        <v>3126.139478046139</v>
      </c>
      <c r="BB172" s="22">
        <v>0</v>
      </c>
      <c r="BD172" s="22">
        <v>0</v>
      </c>
      <c r="BE172" s="22">
        <v>0</v>
      </c>
      <c r="BF172" s="22">
        <v>0</v>
      </c>
      <c r="BG172" s="22">
        <v>0</v>
      </c>
      <c r="BH172" s="22">
        <v>0</v>
      </c>
      <c r="BI172" s="22">
        <v>2079.3735543605626</v>
      </c>
      <c r="BJ172" s="22">
        <v>534.451569854868</v>
      </c>
      <c r="BK172" s="22">
        <v>10024.376210463206</v>
      </c>
      <c r="BL172" s="22">
        <v>0</v>
      </c>
      <c r="BM172" s="22">
        <v>0</v>
      </c>
      <c r="BN172" s="22">
        <v>0</v>
      </c>
      <c r="BP172" s="22">
        <v>0</v>
      </c>
      <c r="BQ172" s="22">
        <v>1081.198284165136</v>
      </c>
      <c r="BR172" s="22">
        <v>100.16951510224496</v>
      </c>
      <c r="BS172" s="22">
        <v>823.443042028669</v>
      </c>
      <c r="BT172" s="22">
        <v>407.2248534823925</v>
      </c>
      <c r="BU172" s="22">
        <v>258.0669227554574</v>
      </c>
      <c r="BV172" s="22">
        <v>396.04178203011776</v>
      </c>
      <c r="BW172" s="22">
        <v>6403.662887041363</v>
      </c>
      <c r="BX172" s="22">
        <v>4526.862491106049</v>
      </c>
      <c r="BY172" s="22">
        <v>2671.949290880366</v>
      </c>
      <c r="BZ172" s="22">
        <v>183.37703929640796</v>
      </c>
    </row>
    <row r="173" spans="1:78" ht="12">
      <c r="A173" s="36" t="s">
        <v>19</v>
      </c>
      <c r="B173" s="36">
        <v>1718</v>
      </c>
      <c r="C173" s="36" t="s">
        <v>430</v>
      </c>
      <c r="D173" s="36" t="s">
        <v>431</v>
      </c>
      <c r="E173" s="36">
        <v>712</v>
      </c>
      <c r="F173" s="36" t="s">
        <v>100</v>
      </c>
      <c r="G173" s="36">
        <v>1</v>
      </c>
      <c r="H173" s="36">
        <f t="shared" si="33"/>
        <v>7121</v>
      </c>
      <c r="I173" s="37" t="str">
        <f t="shared" si="34"/>
        <v>San Jose</v>
      </c>
      <c r="J173" s="37"/>
      <c r="K173" s="38">
        <f t="shared" si="35"/>
        <v>26762.254752737466</v>
      </c>
      <c r="L173" s="38">
        <f t="shared" si="36"/>
        <v>31094.12149428045</v>
      </c>
      <c r="M173" s="38">
        <f t="shared" si="37"/>
        <v>4331.8667415429845</v>
      </c>
      <c r="N173" s="37"/>
      <c r="O173" s="38">
        <f t="shared" si="38"/>
        <v>3423.409838290253</v>
      </c>
      <c r="P173" s="38">
        <f t="shared" si="39"/>
        <v>3770.8350804063352</v>
      </c>
      <c r="Q173" s="38">
        <f t="shared" si="40"/>
        <v>4787.621822846396</v>
      </c>
      <c r="R173" s="38">
        <f t="shared" si="41"/>
        <v>-7650</v>
      </c>
      <c r="T173" s="22">
        <v>19.164346139208895</v>
      </c>
      <c r="U173" s="22">
        <v>673.5057582588552</v>
      </c>
      <c r="V173" s="22">
        <v>1731.6059971823731</v>
      </c>
      <c r="W173" s="22">
        <v>1339.1567500409149</v>
      </c>
      <c r="X173" s="22">
        <v>500.4644832328603</v>
      </c>
      <c r="Y173" s="22">
        <v>301.76095128764007</v>
      </c>
      <c r="Z173" s="22">
        <v>816.3754680771257</v>
      </c>
      <c r="AA173" s="22">
        <v>5199.429962828336</v>
      </c>
      <c r="AB173" s="22">
        <v>5737.674614715155</v>
      </c>
      <c r="AC173" s="22">
        <v>3308.248524658043</v>
      </c>
      <c r="AD173" s="22">
        <v>7134.867896316956</v>
      </c>
      <c r="AF173" s="22">
        <v>-5.01864335022338</v>
      </c>
      <c r="AG173" s="22">
        <v>229.3817492258813</v>
      </c>
      <c r="AH173" s="22">
        <v>24.872003000162756</v>
      </c>
      <c r="AI173" s="22">
        <v>132.68879689067126</v>
      </c>
      <c r="AJ173" s="22">
        <v>197.82346219333667</v>
      </c>
      <c r="AK173" s="22">
        <v>0</v>
      </c>
      <c r="AL173" s="22">
        <v>0</v>
      </c>
      <c r="AM173" s="22">
        <v>0</v>
      </c>
      <c r="AN173" s="22">
        <v>1638.9930643040989</v>
      </c>
      <c r="AO173" s="22">
        <v>918.7631195699826</v>
      </c>
      <c r="AP173" s="22">
        <v>285.90628645634285</v>
      </c>
      <c r="AR173" s="22">
        <v>0</v>
      </c>
      <c r="AS173" s="22">
        <v>173.0728586698016</v>
      </c>
      <c r="AT173" s="22">
        <v>0</v>
      </c>
      <c r="AU173" s="22">
        <v>346.8532885622885</v>
      </c>
      <c r="AV173" s="22">
        <v>0</v>
      </c>
      <c r="AW173" s="22">
        <v>0</v>
      </c>
      <c r="AX173" s="22">
        <v>0</v>
      </c>
      <c r="AY173" s="22">
        <v>0</v>
      </c>
      <c r="AZ173" s="22">
        <v>2244.027194861611</v>
      </c>
      <c r="BA173" s="22">
        <v>1006.8817383126344</v>
      </c>
      <c r="BB173" s="22">
        <v>0</v>
      </c>
      <c r="BD173" s="22">
        <v>0</v>
      </c>
      <c r="BE173" s="22">
        <v>0</v>
      </c>
      <c r="BF173" s="22">
        <v>0</v>
      </c>
      <c r="BG173" s="22">
        <v>0</v>
      </c>
      <c r="BH173" s="22">
        <v>0</v>
      </c>
      <c r="BI173" s="22">
        <v>99.96848120340218</v>
      </c>
      <c r="BJ173" s="22">
        <v>232.73259235955575</v>
      </c>
      <c r="BK173" s="22">
        <v>4454.9207492834375</v>
      </c>
      <c r="BL173" s="22">
        <v>0</v>
      </c>
      <c r="BM173" s="22">
        <v>0</v>
      </c>
      <c r="BN173" s="22">
        <v>0</v>
      </c>
      <c r="BP173" s="22">
        <v>0</v>
      </c>
      <c r="BQ173" s="22">
        <v>-253.7488685491118</v>
      </c>
      <c r="BR173" s="22">
        <v>-15.879898103986312</v>
      </c>
      <c r="BS173" s="22">
        <v>-306.17073556626167</v>
      </c>
      <c r="BT173" s="22">
        <v>-126.30331470237512</v>
      </c>
      <c r="BU173" s="22">
        <v>-63.826355083260054</v>
      </c>
      <c r="BV173" s="22">
        <v>-148.59156506704122</v>
      </c>
      <c r="BW173" s="22">
        <v>-2844.310028407942</v>
      </c>
      <c r="BX173" s="22">
        <v>-2479.171703656617</v>
      </c>
      <c r="BY173" s="22">
        <v>-1229.456434507549</v>
      </c>
      <c r="BZ173" s="22">
        <v>-182.54109635585587</v>
      </c>
    </row>
    <row r="174" spans="1:78" ht="12">
      <c r="A174" s="36" t="s">
        <v>19</v>
      </c>
      <c r="B174" s="36">
        <v>1719</v>
      </c>
      <c r="C174" s="36" t="s">
        <v>432</v>
      </c>
      <c r="D174" s="36" t="s">
        <v>433</v>
      </c>
      <c r="E174" s="36">
        <v>712</v>
      </c>
      <c r="F174" s="36" t="s">
        <v>100</v>
      </c>
      <c r="G174" s="36">
        <v>1</v>
      </c>
      <c r="H174" s="36">
        <f t="shared" si="33"/>
        <v>7121</v>
      </c>
      <c r="I174" s="37" t="str">
        <f t="shared" si="34"/>
        <v>San Jose</v>
      </c>
      <c r="J174" s="37"/>
      <c r="K174" s="38">
        <f t="shared" si="35"/>
        <v>6137.181639280865</v>
      </c>
      <c r="L174" s="38">
        <f t="shared" si="36"/>
        <v>12175.90632251</v>
      </c>
      <c r="M174" s="38">
        <f t="shared" si="37"/>
        <v>6038.724683229136</v>
      </c>
      <c r="N174" s="37"/>
      <c r="O174" s="38">
        <f t="shared" si="38"/>
        <v>967.4313187112571</v>
      </c>
      <c r="P174" s="38">
        <f t="shared" si="39"/>
        <v>2168.493475883062</v>
      </c>
      <c r="Q174" s="38">
        <f t="shared" si="40"/>
        <v>704.0116282582621</v>
      </c>
      <c r="R174" s="38">
        <f t="shared" si="41"/>
        <v>2198.7882603765547</v>
      </c>
      <c r="T174" s="22">
        <v>4.355533213456567</v>
      </c>
      <c r="U174" s="22">
        <v>1938.7180510152723</v>
      </c>
      <c r="V174" s="22">
        <v>1546.2756355179288</v>
      </c>
      <c r="W174" s="22">
        <v>306.3636904574731</v>
      </c>
      <c r="X174" s="22">
        <v>30.93203620615141</v>
      </c>
      <c r="Y174" s="22">
        <v>32.991357648065595</v>
      </c>
      <c r="Z174" s="22">
        <v>211.13158657167028</v>
      </c>
      <c r="AA174" s="22">
        <v>738.6620944061447</v>
      </c>
      <c r="AB174" s="22">
        <v>397.6996284841264</v>
      </c>
      <c r="AC174" s="22">
        <v>389.73639559647523</v>
      </c>
      <c r="AD174" s="22">
        <v>540.315630164101</v>
      </c>
      <c r="AF174" s="22">
        <v>-1.1406007614144047</v>
      </c>
      <c r="AG174" s="22">
        <v>660.2861703028767</v>
      </c>
      <c r="AH174" s="22">
        <v>22.210001760365806</v>
      </c>
      <c r="AI174" s="22">
        <v>30.355691741497875</v>
      </c>
      <c r="AJ174" s="22">
        <v>12.226806696577059</v>
      </c>
      <c r="AK174" s="22">
        <v>0</v>
      </c>
      <c r="AL174" s="22">
        <v>0</v>
      </c>
      <c r="AM174" s="22">
        <v>0</v>
      </c>
      <c r="AN174" s="22">
        <v>113.60472256305523</v>
      </c>
      <c r="AO174" s="22">
        <v>108.23716052747</v>
      </c>
      <c r="AP174" s="22">
        <v>21.651365880828685</v>
      </c>
      <c r="AR174" s="22">
        <v>0</v>
      </c>
      <c r="AS174" s="22">
        <v>99.52897882700663</v>
      </c>
      <c r="AT174" s="22">
        <v>0</v>
      </c>
      <c r="AU174" s="22">
        <v>199.46486051436068</v>
      </c>
      <c r="AV174" s="22">
        <v>0</v>
      </c>
      <c r="AW174" s="22">
        <v>0</v>
      </c>
      <c r="AX174" s="22">
        <v>0</v>
      </c>
      <c r="AY174" s="22">
        <v>0</v>
      </c>
      <c r="AZ174" s="22">
        <v>1290.4723298684298</v>
      </c>
      <c r="BA174" s="22">
        <v>579.0273066732647</v>
      </c>
      <c r="BB174" s="22">
        <v>0</v>
      </c>
      <c r="BD174" s="22">
        <v>0</v>
      </c>
      <c r="BE174" s="22">
        <v>0</v>
      </c>
      <c r="BF174" s="22">
        <v>0</v>
      </c>
      <c r="BG174" s="22">
        <v>0</v>
      </c>
      <c r="BH174" s="22">
        <v>0</v>
      </c>
      <c r="BI174" s="22">
        <v>10.929498673841342</v>
      </c>
      <c r="BJ174" s="22">
        <v>60.189463541264374</v>
      </c>
      <c r="BK174" s="22">
        <v>632.8926660431564</v>
      </c>
      <c r="BL174" s="22">
        <v>0</v>
      </c>
      <c r="BM174" s="22">
        <v>0</v>
      </c>
      <c r="BN174" s="22">
        <v>0</v>
      </c>
      <c r="BP174" s="22">
        <v>0</v>
      </c>
      <c r="BQ174" s="22">
        <v>141.07089030531992</v>
      </c>
      <c r="BR174" s="22">
        <v>13.069760546130869</v>
      </c>
      <c r="BS174" s="22">
        <v>107.43990695878972</v>
      </c>
      <c r="BT174" s="22">
        <v>53.1332443609764</v>
      </c>
      <c r="BU174" s="22">
        <v>33.671650320438545</v>
      </c>
      <c r="BV174" s="22">
        <v>51.67411714145942</v>
      </c>
      <c r="BW174" s="22">
        <v>835.5270609660761</v>
      </c>
      <c r="BX174" s="22">
        <v>590.6488488401553</v>
      </c>
      <c r="BY174" s="22">
        <v>348.6263998339741</v>
      </c>
      <c r="BZ174" s="22">
        <v>23.92638110323416</v>
      </c>
    </row>
    <row r="175" spans="1:78" ht="12">
      <c r="A175" s="36" t="s">
        <v>19</v>
      </c>
      <c r="B175" s="36">
        <v>1720</v>
      </c>
      <c r="C175" s="36" t="s">
        <v>434</v>
      </c>
      <c r="D175" s="36" t="s">
        <v>435</v>
      </c>
      <c r="E175" s="36">
        <v>712</v>
      </c>
      <c r="F175" s="36" t="s">
        <v>100</v>
      </c>
      <c r="G175" s="36">
        <v>1</v>
      </c>
      <c r="H175" s="36">
        <f t="shared" si="33"/>
        <v>7121</v>
      </c>
      <c r="I175" s="37" t="str">
        <f t="shared" si="34"/>
        <v>San Jose</v>
      </c>
      <c r="J175" s="37"/>
      <c r="K175" s="38">
        <f t="shared" si="35"/>
        <v>3879.8193188083933</v>
      </c>
      <c r="L175" s="38">
        <f t="shared" si="36"/>
        <v>5584.185874746006</v>
      </c>
      <c r="M175" s="38">
        <f t="shared" si="37"/>
        <v>1704.3665559376127</v>
      </c>
      <c r="N175" s="37"/>
      <c r="O175" s="38">
        <f t="shared" si="38"/>
        <v>568.4341561375344</v>
      </c>
      <c r="P175" s="38">
        <f t="shared" si="39"/>
        <v>1209.8580632045873</v>
      </c>
      <c r="Q175" s="38">
        <f t="shared" si="40"/>
        <v>426.07433659549093</v>
      </c>
      <c r="R175" s="38">
        <f t="shared" si="41"/>
        <v>-499.99999999999994</v>
      </c>
      <c r="T175" s="22">
        <v>2.61331992807394</v>
      </c>
      <c r="U175" s="22">
        <v>166.6563624295463</v>
      </c>
      <c r="V175" s="22">
        <v>454.9741067470451</v>
      </c>
      <c r="W175" s="22">
        <v>1305.4672720524627</v>
      </c>
      <c r="X175" s="22">
        <v>24.58700313822291</v>
      </c>
      <c r="Y175" s="22">
        <v>25.953201349811607</v>
      </c>
      <c r="Z175" s="22">
        <v>173.77753663975935</v>
      </c>
      <c r="AA175" s="22">
        <v>429.4255904767926</v>
      </c>
      <c r="AB175" s="22">
        <v>847.987637594253</v>
      </c>
      <c r="AC175" s="22">
        <v>448.37728845242617</v>
      </c>
      <c r="AD175" s="22">
        <v>0</v>
      </c>
      <c r="AF175" s="22">
        <v>-0.6843604568486428</v>
      </c>
      <c r="AG175" s="22">
        <v>56.759615585972846</v>
      </c>
      <c r="AH175" s="22">
        <v>6.535041670231094</v>
      </c>
      <c r="AI175" s="22">
        <v>129.3507139500253</v>
      </c>
      <c r="AJ175" s="22">
        <v>9.718743784458688</v>
      </c>
      <c r="AK175" s="22">
        <v>0</v>
      </c>
      <c r="AL175" s="22">
        <v>0</v>
      </c>
      <c r="AM175" s="22">
        <v>0</v>
      </c>
      <c r="AN175" s="22">
        <v>242.23155720056408</v>
      </c>
      <c r="AO175" s="22">
        <v>124.52284440313096</v>
      </c>
      <c r="AP175" s="22">
        <v>0</v>
      </c>
      <c r="AR175" s="22">
        <v>0</v>
      </c>
      <c r="AS175" s="22">
        <v>55.52976704591485</v>
      </c>
      <c r="AT175" s="22">
        <v>0</v>
      </c>
      <c r="AU175" s="22">
        <v>111.286555621757</v>
      </c>
      <c r="AV175" s="22">
        <v>0</v>
      </c>
      <c r="AW175" s="22">
        <v>0</v>
      </c>
      <c r="AX175" s="22">
        <v>0</v>
      </c>
      <c r="AY175" s="22">
        <v>0</v>
      </c>
      <c r="AZ175" s="22">
        <v>719.9875724772177</v>
      </c>
      <c r="BA175" s="22">
        <v>323.05416805969764</v>
      </c>
      <c r="BB175" s="22">
        <v>0</v>
      </c>
      <c r="BD175" s="22">
        <v>0</v>
      </c>
      <c r="BE175" s="22">
        <v>0</v>
      </c>
      <c r="BF175" s="22">
        <v>0</v>
      </c>
      <c r="BG175" s="22">
        <v>0</v>
      </c>
      <c r="BH175" s="22">
        <v>0</v>
      </c>
      <c r="BI175" s="22">
        <v>8.597872290088524</v>
      </c>
      <c r="BJ175" s="22">
        <v>49.540558453194514</v>
      </c>
      <c r="BK175" s="22">
        <v>367.9359058522079</v>
      </c>
      <c r="BL175" s="22">
        <v>0</v>
      </c>
      <c r="BM175" s="22">
        <v>0</v>
      </c>
      <c r="BN175" s="22">
        <v>0</v>
      </c>
      <c r="BP175" s="22">
        <v>0</v>
      </c>
      <c r="BQ175" s="22">
        <v>-25.314533527652934</v>
      </c>
      <c r="BR175" s="22">
        <v>-1.4822946874757537</v>
      </c>
      <c r="BS175" s="22">
        <v>-54.581954376782136</v>
      </c>
      <c r="BT175" s="22">
        <v>-2.2044300568525195</v>
      </c>
      <c r="BU175" s="22">
        <v>-1.9501911483209462</v>
      </c>
      <c r="BV175" s="22">
        <v>-11.236914822481229</v>
      </c>
      <c r="BW175" s="22">
        <v>-83.45615316589414</v>
      </c>
      <c r="BX175" s="22">
        <v>-218.2529777286764</v>
      </c>
      <c r="BY175" s="22">
        <v>-101.5205504858639</v>
      </c>
      <c r="BZ175" s="22">
        <v>0</v>
      </c>
    </row>
    <row r="176" spans="1:78" ht="12">
      <c r="A176" s="36" t="s">
        <v>19</v>
      </c>
      <c r="B176" s="36">
        <v>1720</v>
      </c>
      <c r="C176" s="36" t="s">
        <v>434</v>
      </c>
      <c r="D176" s="36" t="s">
        <v>435</v>
      </c>
      <c r="E176" s="36">
        <v>712</v>
      </c>
      <c r="F176" s="36" t="s">
        <v>100</v>
      </c>
      <c r="G176" s="36">
        <v>0</v>
      </c>
      <c r="H176" s="36">
        <f t="shared" si="33"/>
        <v>7120</v>
      </c>
      <c r="I176" s="37" t="s">
        <v>103</v>
      </c>
      <c r="J176" s="37"/>
      <c r="K176" s="38">
        <f t="shared" si="35"/>
        <v>55.67864942708591</v>
      </c>
      <c r="L176" s="38">
        <f t="shared" si="36"/>
        <v>62.33250336143923</v>
      </c>
      <c r="M176" s="38">
        <f t="shared" si="37"/>
        <v>6.65385393435332</v>
      </c>
      <c r="N176" s="37"/>
      <c r="O176" s="38">
        <f t="shared" si="38"/>
        <v>0.799742861741567</v>
      </c>
      <c r="P176" s="38">
        <f t="shared" si="39"/>
        <v>5.854111072611753</v>
      </c>
      <c r="Q176" s="38">
        <f t="shared" si="40"/>
        <v>0</v>
      </c>
      <c r="R176" s="38">
        <f t="shared" si="41"/>
        <v>0</v>
      </c>
      <c r="T176" s="22">
        <v>0</v>
      </c>
      <c r="U176" s="22">
        <v>0</v>
      </c>
      <c r="V176" s="22">
        <v>55.67864942708591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F176" s="22">
        <v>0</v>
      </c>
      <c r="AG176" s="22">
        <v>0</v>
      </c>
      <c r="AH176" s="22">
        <v>0.799742861741567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R176" s="22">
        <v>0</v>
      </c>
      <c r="AS176" s="22">
        <v>0.26869054644476154</v>
      </c>
      <c r="AT176" s="22">
        <v>0</v>
      </c>
      <c r="AU176" s="22">
        <v>0.5384795764988718</v>
      </c>
      <c r="AV176" s="22">
        <v>0</v>
      </c>
      <c r="AW176" s="22">
        <v>0</v>
      </c>
      <c r="AX176" s="22">
        <v>0</v>
      </c>
      <c r="AY176" s="22">
        <v>0</v>
      </c>
      <c r="AZ176" s="22">
        <v>3.4837865270060187</v>
      </c>
      <c r="BA176" s="22">
        <v>1.5631544226621008</v>
      </c>
      <c r="BB176" s="22">
        <v>0</v>
      </c>
      <c r="BD176" s="22">
        <v>0</v>
      </c>
      <c r="BE176" s="22">
        <v>0</v>
      </c>
      <c r="BF176" s="22">
        <v>0</v>
      </c>
      <c r="BG176" s="22">
        <v>0</v>
      </c>
      <c r="BH176" s="22">
        <v>0</v>
      </c>
      <c r="BI176" s="22">
        <v>0</v>
      </c>
      <c r="BJ176" s="22">
        <v>0</v>
      </c>
      <c r="BK176" s="22">
        <v>0</v>
      </c>
      <c r="BL176" s="22">
        <v>0</v>
      </c>
      <c r="BM176" s="22">
        <v>0</v>
      </c>
      <c r="BN176" s="22">
        <v>0</v>
      </c>
      <c r="BP176" s="22">
        <v>0</v>
      </c>
      <c r="BQ176" s="22">
        <v>0</v>
      </c>
      <c r="BR176" s="22">
        <v>0</v>
      </c>
      <c r="BS176" s="22">
        <v>0</v>
      </c>
      <c r="BT176" s="22">
        <v>0</v>
      </c>
      <c r="BU176" s="22">
        <v>0</v>
      </c>
      <c r="BV176" s="22">
        <v>0</v>
      </c>
      <c r="BW176" s="22">
        <v>0</v>
      </c>
      <c r="BX176" s="22">
        <v>0</v>
      </c>
      <c r="BY176" s="22">
        <v>0</v>
      </c>
      <c r="BZ176" s="22">
        <v>0</v>
      </c>
    </row>
    <row r="177" spans="1:78" ht="12">
      <c r="A177" s="36" t="s">
        <v>19</v>
      </c>
      <c r="B177" s="36">
        <v>1721</v>
      </c>
      <c r="C177" s="36" t="s">
        <v>436</v>
      </c>
      <c r="D177" s="36" t="s">
        <v>437</v>
      </c>
      <c r="E177" s="36">
        <v>712</v>
      </c>
      <c r="F177" s="36" t="s">
        <v>100</v>
      </c>
      <c r="G177" s="36">
        <v>1</v>
      </c>
      <c r="H177" s="36">
        <f t="shared" si="33"/>
        <v>7121</v>
      </c>
      <c r="I177" s="37" t="str">
        <f t="shared" si="34"/>
        <v>San Jose</v>
      </c>
      <c r="J177" s="37"/>
      <c r="K177" s="38">
        <f t="shared" si="35"/>
        <v>8637.620167226725</v>
      </c>
      <c r="L177" s="38">
        <f t="shared" si="36"/>
        <v>14920.445282931694</v>
      </c>
      <c r="M177" s="38">
        <f t="shared" si="37"/>
        <v>6282.825115704968</v>
      </c>
      <c r="N177" s="37"/>
      <c r="O177" s="38">
        <f t="shared" si="38"/>
        <v>1130.7022786542095</v>
      </c>
      <c r="P177" s="38">
        <f t="shared" si="39"/>
        <v>3350.8253377615783</v>
      </c>
      <c r="Q177" s="38">
        <f t="shared" si="40"/>
        <v>1693.7175077993738</v>
      </c>
      <c r="R177" s="38">
        <f t="shared" si="41"/>
        <v>107.57999148980657</v>
      </c>
      <c r="T177" s="22">
        <v>32.23094577957859</v>
      </c>
      <c r="U177" s="22">
        <v>401.35133153904513</v>
      </c>
      <c r="V177" s="22">
        <v>1173.2286843564536</v>
      </c>
      <c r="W177" s="22">
        <v>1786.5951295750233</v>
      </c>
      <c r="X177" s="22">
        <v>222.86928651098836</v>
      </c>
      <c r="Y177" s="22">
        <v>96.77464910099243</v>
      </c>
      <c r="Z177" s="22">
        <v>632.3120336300278</v>
      </c>
      <c r="AA177" s="22">
        <v>1728.970088770994</v>
      </c>
      <c r="AB177" s="22">
        <v>1084.635350411254</v>
      </c>
      <c r="AC177" s="22">
        <v>1478.652667552368</v>
      </c>
      <c r="AD177" s="22">
        <v>0</v>
      </c>
      <c r="AF177" s="22">
        <v>-8.440445634466593</v>
      </c>
      <c r="AG177" s="22">
        <v>136.69173478273282</v>
      </c>
      <c r="AH177" s="22">
        <v>16.851724586697316</v>
      </c>
      <c r="AI177" s="22">
        <v>177.0227109461233</v>
      </c>
      <c r="AJ177" s="22">
        <v>88.09570978815779</v>
      </c>
      <c r="AK177" s="22">
        <v>0</v>
      </c>
      <c r="AL177" s="22">
        <v>0</v>
      </c>
      <c r="AM177" s="22">
        <v>0</v>
      </c>
      <c r="AN177" s="22">
        <v>309.8310615356053</v>
      </c>
      <c r="AO177" s="22">
        <v>410.6497826493596</v>
      </c>
      <c r="AP177" s="22">
        <v>0</v>
      </c>
      <c r="AR177" s="22">
        <v>0</v>
      </c>
      <c r="AS177" s="22">
        <v>153.79535507214686</v>
      </c>
      <c r="AT177" s="22">
        <v>0</v>
      </c>
      <c r="AU177" s="22">
        <v>308.2194694325385</v>
      </c>
      <c r="AV177" s="22">
        <v>0</v>
      </c>
      <c r="AW177" s="22">
        <v>0</v>
      </c>
      <c r="AX177" s="22">
        <v>0</v>
      </c>
      <c r="AY177" s="22">
        <v>0</v>
      </c>
      <c r="AZ177" s="22">
        <v>1994.079036296135</v>
      </c>
      <c r="BA177" s="22">
        <v>894.7314769607576</v>
      </c>
      <c r="BB177" s="22">
        <v>0</v>
      </c>
      <c r="BD177" s="22">
        <v>0</v>
      </c>
      <c r="BE177" s="22">
        <v>0</v>
      </c>
      <c r="BF177" s="22">
        <v>0</v>
      </c>
      <c r="BG177" s="22">
        <v>0</v>
      </c>
      <c r="BH177" s="22">
        <v>0</v>
      </c>
      <c r="BI177" s="22">
        <v>32.05986277660128</v>
      </c>
      <c r="BJ177" s="22">
        <v>180.25972670819687</v>
      </c>
      <c r="BK177" s="22">
        <v>1481.3979183145757</v>
      </c>
      <c r="BL177" s="22">
        <v>0</v>
      </c>
      <c r="BM177" s="22">
        <v>0</v>
      </c>
      <c r="BN177" s="22">
        <v>0</v>
      </c>
      <c r="BP177" s="22">
        <v>0</v>
      </c>
      <c r="BQ177" s="22">
        <v>6.90216764023777</v>
      </c>
      <c r="BR177" s="22">
        <v>0.6394634506943274</v>
      </c>
      <c r="BS177" s="22">
        <v>5.2567063798643225</v>
      </c>
      <c r="BT177" s="22">
        <v>2.5996473053757096</v>
      </c>
      <c r="BU177" s="22">
        <v>1.6474509711545242</v>
      </c>
      <c r="BV177" s="22">
        <v>2.5282566686841625</v>
      </c>
      <c r="BW177" s="22">
        <v>40.87978625683589</v>
      </c>
      <c r="BX177" s="22">
        <v>28.89864352868886</v>
      </c>
      <c r="BY177" s="22">
        <v>17.057224564605356</v>
      </c>
      <c r="BZ177" s="22">
        <v>1.1706447236656559</v>
      </c>
    </row>
    <row r="178" spans="1:78" ht="12">
      <c r="A178" s="36" t="s">
        <v>19</v>
      </c>
      <c r="B178" s="36">
        <v>1721</v>
      </c>
      <c r="C178" s="36" t="s">
        <v>436</v>
      </c>
      <c r="D178" s="36" t="s">
        <v>437</v>
      </c>
      <c r="E178" s="36">
        <v>712</v>
      </c>
      <c r="F178" s="36" t="s">
        <v>100</v>
      </c>
      <c r="G178" s="36">
        <v>0</v>
      </c>
      <c r="H178" s="36">
        <f t="shared" si="33"/>
        <v>7120</v>
      </c>
      <c r="I178" s="37" t="s">
        <v>103</v>
      </c>
      <c r="J178" s="37"/>
      <c r="K178" s="38">
        <f t="shared" si="35"/>
        <v>297.6602176921167</v>
      </c>
      <c r="L178" s="38">
        <f t="shared" si="36"/>
        <v>679.0059737209533</v>
      </c>
      <c r="M178" s="38">
        <f t="shared" si="37"/>
        <v>381.34575602883655</v>
      </c>
      <c r="N178" s="37"/>
      <c r="O178" s="38">
        <f t="shared" si="38"/>
        <v>50.08540204778183</v>
      </c>
      <c r="P178" s="38">
        <f t="shared" si="39"/>
        <v>297.3771887651159</v>
      </c>
      <c r="Q178" s="38">
        <f t="shared" si="40"/>
        <v>33.88316521593884</v>
      </c>
      <c r="R178" s="38">
        <f t="shared" si="41"/>
        <v>0</v>
      </c>
      <c r="T178" s="22">
        <v>0</v>
      </c>
      <c r="U178" s="22">
        <v>4.586872360446229</v>
      </c>
      <c r="V178" s="22">
        <v>24.657687603423756</v>
      </c>
      <c r="W178" s="22">
        <v>68.43175216404038</v>
      </c>
      <c r="X178" s="22">
        <v>0</v>
      </c>
      <c r="Y178" s="22">
        <v>0.8797695372817492</v>
      </c>
      <c r="Z178" s="22">
        <v>7.0377195523890075</v>
      </c>
      <c r="AA178" s="22">
        <v>45.07090745529017</v>
      </c>
      <c r="AB178" s="22">
        <v>71.21343209770858</v>
      </c>
      <c r="AC178" s="22">
        <v>75.78207692153683</v>
      </c>
      <c r="AD178" s="22">
        <v>0</v>
      </c>
      <c r="AF178" s="22">
        <v>0</v>
      </c>
      <c r="AG178" s="22">
        <v>1.5621912546598034</v>
      </c>
      <c r="AH178" s="22">
        <v>0.35417183877126535</v>
      </c>
      <c r="AI178" s="22">
        <v>6.780480973186809</v>
      </c>
      <c r="AJ178" s="22">
        <v>0</v>
      </c>
      <c r="AK178" s="22">
        <v>0</v>
      </c>
      <c r="AL178" s="22">
        <v>0</v>
      </c>
      <c r="AM178" s="22">
        <v>0</v>
      </c>
      <c r="AN178" s="22">
        <v>20.342443434155896</v>
      </c>
      <c r="AO178" s="22">
        <v>21.04611454700805</v>
      </c>
      <c r="AP178" s="22">
        <v>0</v>
      </c>
      <c r="AR178" s="22">
        <v>0</v>
      </c>
      <c r="AS178" s="22">
        <v>13.648944879663567</v>
      </c>
      <c r="AT178" s="22">
        <v>0</v>
      </c>
      <c r="AU178" s="22">
        <v>27.353690539941116</v>
      </c>
      <c r="AV178" s="22">
        <v>0</v>
      </c>
      <c r="AW178" s="22">
        <v>0</v>
      </c>
      <c r="AX178" s="22">
        <v>0</v>
      </c>
      <c r="AY178" s="22">
        <v>0</v>
      </c>
      <c r="AZ178" s="22">
        <v>176.96942043100591</v>
      </c>
      <c r="BA178" s="22">
        <v>79.40513291450527</v>
      </c>
      <c r="BB178" s="22">
        <v>0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0.3447822111581707</v>
      </c>
      <c r="BJ178" s="22">
        <v>2.0967189580440455</v>
      </c>
      <c r="BK178" s="22">
        <v>31.441664046736623</v>
      </c>
      <c r="BL178" s="22">
        <v>0</v>
      </c>
      <c r="BM178" s="22">
        <v>0</v>
      </c>
      <c r="BN178" s="22">
        <v>0</v>
      </c>
      <c r="BP178" s="22">
        <v>0</v>
      </c>
      <c r="BQ178" s="22">
        <v>0</v>
      </c>
      <c r="BR178" s="22">
        <v>0</v>
      </c>
      <c r="BS178" s="22">
        <v>0</v>
      </c>
      <c r="BT178" s="22">
        <v>0</v>
      </c>
      <c r="BU178" s="22">
        <v>0</v>
      </c>
      <c r="BV178" s="22">
        <v>0</v>
      </c>
      <c r="BW178" s="22">
        <v>0</v>
      </c>
      <c r="BX178" s="22">
        <v>0</v>
      </c>
      <c r="BY178" s="22">
        <v>0</v>
      </c>
      <c r="BZ178" s="22">
        <v>0</v>
      </c>
    </row>
    <row r="179" spans="1:78" ht="12">
      <c r="A179" s="36" t="s">
        <v>19</v>
      </c>
      <c r="B179" s="36">
        <v>1722</v>
      </c>
      <c r="C179" s="36" t="s">
        <v>438</v>
      </c>
      <c r="D179" s="36" t="s">
        <v>439</v>
      </c>
      <c r="E179" s="36">
        <v>712</v>
      </c>
      <c r="F179" s="36" t="s">
        <v>100</v>
      </c>
      <c r="G179" s="36">
        <v>1</v>
      </c>
      <c r="H179" s="36">
        <f t="shared" si="33"/>
        <v>7121</v>
      </c>
      <c r="I179" s="37" t="str">
        <f t="shared" si="34"/>
        <v>San Jose</v>
      </c>
      <c r="J179" s="37"/>
      <c r="K179" s="38">
        <f t="shared" si="35"/>
        <v>9948.624243152066</v>
      </c>
      <c r="L179" s="38">
        <f t="shared" si="36"/>
        <v>13377.637605186617</v>
      </c>
      <c r="M179" s="38">
        <f t="shared" si="37"/>
        <v>3429.0133620345505</v>
      </c>
      <c r="N179" s="37"/>
      <c r="O179" s="38">
        <f t="shared" si="38"/>
        <v>886.9235437910525</v>
      </c>
      <c r="P179" s="38">
        <f t="shared" si="39"/>
        <v>2248.1598883856786</v>
      </c>
      <c r="Q179" s="38">
        <f t="shared" si="40"/>
        <v>593.9299298578195</v>
      </c>
      <c r="R179" s="38">
        <f t="shared" si="41"/>
        <v>-300.00000000000006</v>
      </c>
      <c r="T179" s="22">
        <v>1.7422132853826269</v>
      </c>
      <c r="U179" s="22">
        <v>494.61773620145163</v>
      </c>
      <c r="V179" s="22">
        <v>284.75652135566816</v>
      </c>
      <c r="W179" s="22">
        <v>433.75202910130224</v>
      </c>
      <c r="X179" s="22">
        <v>38.070198407570956</v>
      </c>
      <c r="Y179" s="22">
        <v>38.709859640396964</v>
      </c>
      <c r="Z179" s="22">
        <v>156.99528232252402</v>
      </c>
      <c r="AA179" s="22">
        <v>625.9848257679195</v>
      </c>
      <c r="AB179" s="22">
        <v>403.17758479933474</v>
      </c>
      <c r="AC179" s="22">
        <v>1019.4493681111503</v>
      </c>
      <c r="AD179" s="22">
        <v>6451.368624159365</v>
      </c>
      <c r="AF179" s="22">
        <v>-0.45624030456576187</v>
      </c>
      <c r="AG179" s="22">
        <v>168.45629029414877</v>
      </c>
      <c r="AH179" s="22">
        <v>4.090113492906875</v>
      </c>
      <c r="AI179" s="22">
        <v>42.97781786081487</v>
      </c>
      <c r="AJ179" s="22">
        <v>15.048377472710223</v>
      </c>
      <c r="AK179" s="22">
        <v>0</v>
      </c>
      <c r="AL179" s="22">
        <v>0</v>
      </c>
      <c r="AM179" s="22">
        <v>0</v>
      </c>
      <c r="AN179" s="22">
        <v>115.16952590414414</v>
      </c>
      <c r="AO179" s="22">
        <v>283.12035045379884</v>
      </c>
      <c r="AP179" s="22">
        <v>258.51730861709444</v>
      </c>
      <c r="AR179" s="22">
        <v>0</v>
      </c>
      <c r="AS179" s="22">
        <v>103.18548818310123</v>
      </c>
      <c r="AT179" s="22">
        <v>0</v>
      </c>
      <c r="AU179" s="22">
        <v>206.79282807997345</v>
      </c>
      <c r="AV179" s="22">
        <v>0</v>
      </c>
      <c r="AW179" s="22">
        <v>0</v>
      </c>
      <c r="AX179" s="22">
        <v>0</v>
      </c>
      <c r="AY179" s="22">
        <v>0</v>
      </c>
      <c r="AZ179" s="22">
        <v>1337.8818803687586</v>
      </c>
      <c r="BA179" s="22">
        <v>600.2996917538454</v>
      </c>
      <c r="BB179" s="22">
        <v>0</v>
      </c>
      <c r="BD179" s="22">
        <v>0</v>
      </c>
      <c r="BE179" s="22">
        <v>0</v>
      </c>
      <c r="BF179" s="22">
        <v>0</v>
      </c>
      <c r="BG179" s="22">
        <v>0</v>
      </c>
      <c r="BH179" s="22">
        <v>0</v>
      </c>
      <c r="BI179" s="22">
        <v>12.823945110640508</v>
      </c>
      <c r="BJ179" s="22">
        <v>44.75626776145299</v>
      </c>
      <c r="BK179" s="22">
        <v>536.349716985726</v>
      </c>
      <c r="BL179" s="22">
        <v>0</v>
      </c>
      <c r="BM179" s="22">
        <v>0</v>
      </c>
      <c r="BN179" s="22">
        <v>0</v>
      </c>
      <c r="BP179" s="22">
        <v>0</v>
      </c>
      <c r="BQ179" s="22">
        <v>-21.8169401805033</v>
      </c>
      <c r="BR179" s="22">
        <v>-0.32905059026192185</v>
      </c>
      <c r="BS179" s="22">
        <v>-20.094107075377714</v>
      </c>
      <c r="BT179" s="22">
        <v>-1.2106454988270539</v>
      </c>
      <c r="BU179" s="22">
        <v>-1.0316893933287299</v>
      </c>
      <c r="BV179" s="22">
        <v>-3.600652243603168</v>
      </c>
      <c r="BW179" s="22">
        <v>-43.14946058759308</v>
      </c>
      <c r="BX179" s="22">
        <v>-116.89832659758433</v>
      </c>
      <c r="BY179" s="22">
        <v>-71.0713496928032</v>
      </c>
      <c r="BZ179" s="22">
        <v>-20.797778140117526</v>
      </c>
    </row>
    <row r="180" spans="1:78" ht="12">
      <c r="A180" s="36" t="s">
        <v>19</v>
      </c>
      <c r="B180" s="36">
        <v>1722</v>
      </c>
      <c r="C180" s="36" t="s">
        <v>438</v>
      </c>
      <c r="D180" s="36" t="s">
        <v>439</v>
      </c>
      <c r="E180" s="36">
        <v>712</v>
      </c>
      <c r="F180" s="36" t="s">
        <v>100</v>
      </c>
      <c r="G180" s="36">
        <v>0</v>
      </c>
      <c r="H180" s="36">
        <f t="shared" si="33"/>
        <v>7120</v>
      </c>
      <c r="I180" s="37" t="s">
        <v>103</v>
      </c>
      <c r="J180" s="37"/>
      <c r="K180" s="38">
        <f t="shared" si="35"/>
        <v>0</v>
      </c>
      <c r="L180" s="38">
        <f t="shared" si="36"/>
        <v>2.9028819145872595</v>
      </c>
      <c r="M180" s="38">
        <f t="shared" si="37"/>
        <v>2.9028819145872595</v>
      </c>
      <c r="N180" s="37"/>
      <c r="O180" s="38">
        <f t="shared" si="38"/>
        <v>0</v>
      </c>
      <c r="P180" s="38">
        <f t="shared" si="39"/>
        <v>2.9028819145872595</v>
      </c>
      <c r="Q180" s="38">
        <f t="shared" si="40"/>
        <v>0</v>
      </c>
      <c r="R180" s="38">
        <f t="shared" si="41"/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R180" s="22">
        <v>0</v>
      </c>
      <c r="AS180" s="22">
        <v>0.13323575829371606</v>
      </c>
      <c r="AT180" s="22">
        <v>0</v>
      </c>
      <c r="AU180" s="22">
        <v>0.2670162223785415</v>
      </c>
      <c r="AV180" s="22">
        <v>0</v>
      </c>
      <c r="AW180" s="22">
        <v>0</v>
      </c>
      <c r="AX180" s="22">
        <v>0</v>
      </c>
      <c r="AY180" s="22">
        <v>0</v>
      </c>
      <c r="AZ180" s="22">
        <v>1.7275075204571937</v>
      </c>
      <c r="BA180" s="22">
        <v>0.7751224134578085</v>
      </c>
      <c r="BB180" s="22">
        <v>0</v>
      </c>
      <c r="BD180" s="22">
        <v>0</v>
      </c>
      <c r="BE180" s="22">
        <v>0</v>
      </c>
      <c r="BF180" s="22">
        <v>0</v>
      </c>
      <c r="BG180" s="22">
        <v>0</v>
      </c>
      <c r="BH180" s="22">
        <v>0</v>
      </c>
      <c r="BI180" s="22">
        <v>0</v>
      </c>
      <c r="BJ180" s="22">
        <v>0</v>
      </c>
      <c r="BK180" s="22">
        <v>0</v>
      </c>
      <c r="BL180" s="22">
        <v>0</v>
      </c>
      <c r="BM180" s="22">
        <v>0</v>
      </c>
      <c r="BN180" s="22">
        <v>0</v>
      </c>
      <c r="BP180" s="22">
        <v>0</v>
      </c>
      <c r="BQ180" s="22">
        <v>0</v>
      </c>
      <c r="BR180" s="22">
        <v>0</v>
      </c>
      <c r="BS180" s="22">
        <v>0</v>
      </c>
      <c r="BT180" s="22">
        <v>0</v>
      </c>
      <c r="BU180" s="22">
        <v>0</v>
      </c>
      <c r="BV180" s="22">
        <v>0</v>
      </c>
      <c r="BW180" s="22">
        <v>0</v>
      </c>
      <c r="BX180" s="22">
        <v>0</v>
      </c>
      <c r="BY180" s="22">
        <v>0</v>
      </c>
      <c r="BZ180" s="22">
        <v>0</v>
      </c>
    </row>
    <row r="181" spans="1:78" ht="12">
      <c r="A181" s="36" t="s">
        <v>19</v>
      </c>
      <c r="B181" s="36">
        <v>1723</v>
      </c>
      <c r="C181" s="36" t="s">
        <v>440</v>
      </c>
      <c r="D181" s="36" t="s">
        <v>441</v>
      </c>
      <c r="E181" s="36">
        <v>712</v>
      </c>
      <c r="F181" s="36" t="s">
        <v>100</v>
      </c>
      <c r="G181" s="36">
        <v>1</v>
      </c>
      <c r="H181" s="36">
        <f t="shared" si="33"/>
        <v>7121</v>
      </c>
      <c r="I181" s="37" t="str">
        <f t="shared" si="34"/>
        <v>San Jose</v>
      </c>
      <c r="J181" s="37"/>
      <c r="K181" s="38">
        <f t="shared" si="35"/>
        <v>5677.2047907550905</v>
      </c>
      <c r="L181" s="38">
        <f t="shared" si="36"/>
        <v>8021.070489500755</v>
      </c>
      <c r="M181" s="38">
        <f t="shared" si="37"/>
        <v>2343.8656987456643</v>
      </c>
      <c r="N181" s="37"/>
      <c r="O181" s="38">
        <f t="shared" si="38"/>
        <v>822.3130202616758</v>
      </c>
      <c r="P181" s="38">
        <f t="shared" si="39"/>
        <v>1850.4248051912837</v>
      </c>
      <c r="Q181" s="38">
        <f t="shared" si="40"/>
        <v>671.1278732927049</v>
      </c>
      <c r="R181" s="38">
        <f t="shared" si="41"/>
        <v>-1000.0000000000001</v>
      </c>
      <c r="T181" s="22">
        <v>1.7422132853826269</v>
      </c>
      <c r="U181" s="22">
        <v>114.6718090111557</v>
      </c>
      <c r="V181" s="22">
        <v>181.3533152767941</v>
      </c>
      <c r="W181" s="22">
        <v>2272.9869680332795</v>
      </c>
      <c r="X181" s="22">
        <v>42.82897320851733</v>
      </c>
      <c r="Y181" s="22">
        <v>246.77535520753074</v>
      </c>
      <c r="Z181" s="22">
        <v>306.41148205016754</v>
      </c>
      <c r="AA181" s="22">
        <v>585.9217969187723</v>
      </c>
      <c r="AB181" s="22">
        <v>808.546352124753</v>
      </c>
      <c r="AC181" s="22">
        <v>1107.8617911862764</v>
      </c>
      <c r="AD181" s="22">
        <v>8.104734452461514</v>
      </c>
      <c r="AF181" s="22">
        <v>-0.45624030456576187</v>
      </c>
      <c r="AG181" s="22">
        <v>39.05478136649507</v>
      </c>
      <c r="AH181" s="22">
        <v>2.604876749672533</v>
      </c>
      <c r="AI181" s="22">
        <v>225.21628340169724</v>
      </c>
      <c r="AJ181" s="22">
        <v>16.929424656799004</v>
      </c>
      <c r="AK181" s="22">
        <v>0</v>
      </c>
      <c r="AL181" s="22">
        <v>0</v>
      </c>
      <c r="AM181" s="22">
        <v>0</v>
      </c>
      <c r="AN181" s="22">
        <v>230.9649731447239</v>
      </c>
      <c r="AO181" s="22">
        <v>307.6741507586415</v>
      </c>
      <c r="AP181" s="22">
        <v>0.32477048821243026</v>
      </c>
      <c r="AR181" s="22">
        <v>0</v>
      </c>
      <c r="AS181" s="22">
        <v>84.9303414121882</v>
      </c>
      <c r="AT181" s="22">
        <v>0</v>
      </c>
      <c r="AU181" s="22">
        <v>170.20790229008566</v>
      </c>
      <c r="AV181" s="22">
        <v>0</v>
      </c>
      <c r="AW181" s="22">
        <v>0</v>
      </c>
      <c r="AX181" s="22">
        <v>0</v>
      </c>
      <c r="AY181" s="22">
        <v>0</v>
      </c>
      <c r="AZ181" s="22">
        <v>1101.1893907723716</v>
      </c>
      <c r="BA181" s="22">
        <v>494.09717071663823</v>
      </c>
      <c r="BB181" s="22">
        <v>0</v>
      </c>
      <c r="BD181" s="22">
        <v>0</v>
      </c>
      <c r="BE181" s="22">
        <v>0</v>
      </c>
      <c r="BF181" s="22">
        <v>0</v>
      </c>
      <c r="BG181" s="22">
        <v>0</v>
      </c>
      <c r="BH181" s="22">
        <v>0</v>
      </c>
      <c r="BI181" s="22">
        <v>81.75265008033327</v>
      </c>
      <c r="BJ181" s="22">
        <v>87.35188811373237</v>
      </c>
      <c r="BK181" s="22">
        <v>502.0233350986392</v>
      </c>
      <c r="BL181" s="22">
        <v>0</v>
      </c>
      <c r="BM181" s="22">
        <v>0</v>
      </c>
      <c r="BN181" s="22">
        <v>0</v>
      </c>
      <c r="BP181" s="22">
        <v>0</v>
      </c>
      <c r="BQ181" s="22">
        <v>-36.941938942241336</v>
      </c>
      <c r="BR181" s="22">
        <v>-0.7790016060303088</v>
      </c>
      <c r="BS181" s="22">
        <v>-118.25360864227072</v>
      </c>
      <c r="BT181" s="22">
        <v>-5.062830323343875</v>
      </c>
      <c r="BU181" s="22">
        <v>-24.44854472205626</v>
      </c>
      <c r="BV181" s="22">
        <v>-26.123025259806166</v>
      </c>
      <c r="BW181" s="22">
        <v>-150.13262502945497</v>
      </c>
      <c r="BX181" s="22">
        <v>-398.38752029329623</v>
      </c>
      <c r="BY181" s="22">
        <v>-239.7737809195018</v>
      </c>
      <c r="BZ181" s="22">
        <v>-0.09712426199839806</v>
      </c>
    </row>
    <row r="182" spans="1:78" ht="12">
      <c r="A182" s="36" t="s">
        <v>19</v>
      </c>
      <c r="B182" s="36">
        <v>1724</v>
      </c>
      <c r="C182" s="36" t="s">
        <v>442</v>
      </c>
      <c r="D182" s="36" t="s">
        <v>443</v>
      </c>
      <c r="E182" s="36">
        <v>712</v>
      </c>
      <c r="F182" s="36" t="s">
        <v>100</v>
      </c>
      <c r="G182" s="36">
        <v>1</v>
      </c>
      <c r="H182" s="36">
        <f t="shared" si="33"/>
        <v>7121</v>
      </c>
      <c r="I182" s="37" t="str">
        <f t="shared" si="34"/>
        <v>San Jose</v>
      </c>
      <c r="J182" s="37"/>
      <c r="K182" s="38">
        <f t="shared" si="35"/>
        <v>5434.750282425577</v>
      </c>
      <c r="L182" s="38">
        <f t="shared" si="36"/>
        <v>9700.215553994</v>
      </c>
      <c r="M182" s="38">
        <f t="shared" si="37"/>
        <v>4265.4652715684215</v>
      </c>
      <c r="N182" s="37"/>
      <c r="O182" s="38">
        <f t="shared" si="38"/>
        <v>756.76658295645</v>
      </c>
      <c r="P182" s="38">
        <f t="shared" si="39"/>
        <v>2615.2969516821677</v>
      </c>
      <c r="Q182" s="38">
        <f t="shared" si="40"/>
        <v>232.92303188092518</v>
      </c>
      <c r="R182" s="38">
        <f t="shared" si="41"/>
        <v>660.4787050488789</v>
      </c>
      <c r="T182" s="22">
        <v>85.3684509837487</v>
      </c>
      <c r="U182" s="22">
        <v>73.38995776713963</v>
      </c>
      <c r="V182" s="22">
        <v>93.85829474851623</v>
      </c>
      <c r="W182" s="22">
        <v>3028.894630399141</v>
      </c>
      <c r="X182" s="22">
        <v>5.551903934437432</v>
      </c>
      <c r="Y182" s="22">
        <v>10.117349678740117</v>
      </c>
      <c r="Z182" s="22">
        <v>387.61593842388675</v>
      </c>
      <c r="AA182" s="22">
        <v>138.968631320478</v>
      </c>
      <c r="AB182" s="22">
        <v>386.7437158537098</v>
      </c>
      <c r="AC182" s="22">
        <v>1224.2414093157795</v>
      </c>
      <c r="AD182" s="22">
        <v>0</v>
      </c>
      <c r="AF182" s="22">
        <v>-22.35577492372233</v>
      </c>
      <c r="AG182" s="22">
        <v>24.995060074556847</v>
      </c>
      <c r="AH182" s="22">
        <v>1.3481379669357842</v>
      </c>
      <c r="AI182" s="22">
        <v>300.1145193824377</v>
      </c>
      <c r="AJ182" s="22">
        <v>2.1945550481035747</v>
      </c>
      <c r="AK182" s="22">
        <v>0</v>
      </c>
      <c r="AL182" s="22">
        <v>0</v>
      </c>
      <c r="AM182" s="22">
        <v>0</v>
      </c>
      <c r="AN182" s="22">
        <v>110.47511588087742</v>
      </c>
      <c r="AO182" s="22">
        <v>339.994969527261</v>
      </c>
      <c r="AP182" s="22">
        <v>0</v>
      </c>
      <c r="AR182" s="22">
        <v>0</v>
      </c>
      <c r="AS182" s="22">
        <v>120.03625458190969</v>
      </c>
      <c r="AT182" s="22">
        <v>0</v>
      </c>
      <c r="AU182" s="22">
        <v>240.56325161803127</v>
      </c>
      <c r="AV182" s="22">
        <v>0</v>
      </c>
      <c r="AW182" s="22">
        <v>0</v>
      </c>
      <c r="AX182" s="22">
        <v>0</v>
      </c>
      <c r="AY182" s="22">
        <v>0</v>
      </c>
      <c r="AZ182" s="22">
        <v>1556.3654620453597</v>
      </c>
      <c r="BA182" s="22">
        <v>698.3319834368672</v>
      </c>
      <c r="BB182" s="22">
        <v>0</v>
      </c>
      <c r="BD182" s="22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3.3517129266446783</v>
      </c>
      <c r="BJ182" s="22">
        <v>110.5016817834494</v>
      </c>
      <c r="BK182" s="22">
        <v>119.06963717083109</v>
      </c>
      <c r="BL182" s="22">
        <v>0</v>
      </c>
      <c r="BM182" s="22">
        <v>0</v>
      </c>
      <c r="BN182" s="22">
        <v>0</v>
      </c>
      <c r="BP182" s="22">
        <v>0</v>
      </c>
      <c r="BQ182" s="22">
        <v>42.37530308306882</v>
      </c>
      <c r="BR182" s="22">
        <v>3.92593442323051</v>
      </c>
      <c r="BS182" s="22">
        <v>32.273126020129325</v>
      </c>
      <c r="BT182" s="22">
        <v>15.960325540656383</v>
      </c>
      <c r="BU182" s="22">
        <v>10.11439273224667</v>
      </c>
      <c r="BV182" s="22">
        <v>15.522028468666786</v>
      </c>
      <c r="BW182" s="22">
        <v>250.97815974588778</v>
      </c>
      <c r="BX182" s="22">
        <v>177.42089761464715</v>
      </c>
      <c r="BY182" s="22">
        <v>104.72145829483489</v>
      </c>
      <c r="BZ182" s="22">
        <v>7.187079125510583</v>
      </c>
    </row>
    <row r="183" spans="1:78" ht="12">
      <c r="A183" s="36" t="s">
        <v>19</v>
      </c>
      <c r="B183" s="36">
        <v>1725</v>
      </c>
      <c r="C183" s="36" t="s">
        <v>444</v>
      </c>
      <c r="D183" s="36" t="s">
        <v>445</v>
      </c>
      <c r="E183" s="36">
        <v>712</v>
      </c>
      <c r="F183" s="36" t="s">
        <v>100</v>
      </c>
      <c r="G183" s="36">
        <v>1</v>
      </c>
      <c r="H183" s="36">
        <f t="shared" si="33"/>
        <v>7121</v>
      </c>
      <c r="I183" s="37" t="str">
        <f t="shared" si="34"/>
        <v>San Jose</v>
      </c>
      <c r="J183" s="37"/>
      <c r="K183" s="38">
        <f t="shared" si="35"/>
        <v>4073.4915461386076</v>
      </c>
      <c r="L183" s="38">
        <f t="shared" si="36"/>
        <v>7062.9228302797255</v>
      </c>
      <c r="M183" s="38">
        <f t="shared" si="37"/>
        <v>2989.431284141118</v>
      </c>
      <c r="N183" s="37"/>
      <c r="O183" s="38">
        <f t="shared" si="38"/>
        <v>493.35251628891615</v>
      </c>
      <c r="P183" s="38">
        <f t="shared" si="39"/>
        <v>798.4468988222545</v>
      </c>
      <c r="Q183" s="38">
        <f t="shared" si="40"/>
        <v>1218.4040838593091</v>
      </c>
      <c r="R183" s="38">
        <f t="shared" si="41"/>
        <v>479.2277851706381</v>
      </c>
      <c r="T183" s="22">
        <v>23.519879352665463</v>
      </c>
      <c r="U183" s="22">
        <v>28.28571288941841</v>
      </c>
      <c r="V183" s="22">
        <v>54.0878308720263</v>
      </c>
      <c r="W183" s="22">
        <v>1058.060168074778</v>
      </c>
      <c r="X183" s="22">
        <v>22.20761573774973</v>
      </c>
      <c r="Y183" s="22">
        <v>22.874007969325483</v>
      </c>
      <c r="Z183" s="22">
        <v>179.7325301071654</v>
      </c>
      <c r="AA183" s="22">
        <v>1353.379193310241</v>
      </c>
      <c r="AB183" s="22">
        <v>724.1858248705445</v>
      </c>
      <c r="AC183" s="22">
        <v>607.1587829546938</v>
      </c>
      <c r="AD183" s="22">
        <v>0</v>
      </c>
      <c r="AF183" s="22">
        <v>-6.1592441116377845</v>
      </c>
      <c r="AG183" s="22">
        <v>9.633512737068786</v>
      </c>
      <c r="AH183" s="22">
        <v>0.7768930656918079</v>
      </c>
      <c r="AI183" s="22">
        <v>104.83666735465758</v>
      </c>
      <c r="AJ183" s="22">
        <v>8.7782201924143</v>
      </c>
      <c r="AK183" s="22">
        <v>0</v>
      </c>
      <c r="AL183" s="22">
        <v>0</v>
      </c>
      <c r="AM183" s="22">
        <v>0</v>
      </c>
      <c r="AN183" s="22">
        <v>206.86700169195464</v>
      </c>
      <c r="AO183" s="22">
        <v>168.61946535876686</v>
      </c>
      <c r="AP183" s="22">
        <v>0</v>
      </c>
      <c r="AR183" s="22">
        <v>0</v>
      </c>
      <c r="AS183" s="22">
        <v>36.64691887302441</v>
      </c>
      <c r="AT183" s="22">
        <v>0</v>
      </c>
      <c r="AU183" s="22">
        <v>73.44366080550442</v>
      </c>
      <c r="AV183" s="22">
        <v>0</v>
      </c>
      <c r="AW183" s="22">
        <v>0</v>
      </c>
      <c r="AX183" s="22">
        <v>0</v>
      </c>
      <c r="AY183" s="22">
        <v>0</v>
      </c>
      <c r="AZ183" s="22">
        <v>475.15643522044024</v>
      </c>
      <c r="BA183" s="22">
        <v>213.19988392328554</v>
      </c>
      <c r="BB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7.577785747196664</v>
      </c>
      <c r="BJ183" s="22">
        <v>51.23820998897375</v>
      </c>
      <c r="BK183" s="22">
        <v>1159.5880881231387</v>
      </c>
      <c r="BL183" s="22">
        <v>0</v>
      </c>
      <c r="BM183" s="22">
        <v>0</v>
      </c>
      <c r="BN183" s="22">
        <v>0</v>
      </c>
      <c r="BP183" s="22">
        <v>0</v>
      </c>
      <c r="BQ183" s="22">
        <v>30.74652140515375</v>
      </c>
      <c r="BR183" s="22">
        <v>2.848565508604383</v>
      </c>
      <c r="BS183" s="22">
        <v>23.416619771283752</v>
      </c>
      <c r="BT183" s="22">
        <v>11.58043613061694</v>
      </c>
      <c r="BU183" s="22">
        <v>7.3387650356749345</v>
      </c>
      <c r="BV183" s="22">
        <v>11.262418103009514</v>
      </c>
      <c r="BW183" s="22">
        <v>182.1038387790616</v>
      </c>
      <c r="BX183" s="22">
        <v>128.73242264572573</v>
      </c>
      <c r="BY183" s="22">
        <v>75.98342253102481</v>
      </c>
      <c r="BZ183" s="22">
        <v>5.21477526048273</v>
      </c>
    </row>
    <row r="184" spans="1:78" ht="12">
      <c r="A184" s="36" t="s">
        <v>19</v>
      </c>
      <c r="B184" s="36">
        <v>1726</v>
      </c>
      <c r="C184" s="36" t="s">
        <v>446</v>
      </c>
      <c r="D184" s="36" t="s">
        <v>447</v>
      </c>
      <c r="E184" s="36">
        <v>712</v>
      </c>
      <c r="F184" s="36" t="s">
        <v>100</v>
      </c>
      <c r="G184" s="36">
        <v>1</v>
      </c>
      <c r="H184" s="36">
        <f t="shared" si="33"/>
        <v>7121</v>
      </c>
      <c r="I184" s="37" t="str">
        <f t="shared" si="34"/>
        <v>San Jose</v>
      </c>
      <c r="J184" s="37"/>
      <c r="K184" s="38">
        <f t="shared" si="35"/>
        <v>3520.6173594837655</v>
      </c>
      <c r="L184" s="38">
        <f t="shared" si="36"/>
        <v>5515.932074774917</v>
      </c>
      <c r="M184" s="38">
        <f t="shared" si="37"/>
        <v>1995.314715291152</v>
      </c>
      <c r="N184" s="37"/>
      <c r="O184" s="38">
        <f t="shared" si="38"/>
        <v>488.0777183427027</v>
      </c>
      <c r="P184" s="38">
        <f t="shared" si="39"/>
        <v>407.45316340519355</v>
      </c>
      <c r="Q184" s="38">
        <f t="shared" si="40"/>
        <v>879.4179511887593</v>
      </c>
      <c r="R184" s="38">
        <f t="shared" si="41"/>
        <v>220.36588235449653</v>
      </c>
      <c r="T184" s="22">
        <v>6.9688531415305075</v>
      </c>
      <c r="U184" s="22">
        <v>52.74903214513162</v>
      </c>
      <c r="V184" s="22">
        <v>168.62676683631733</v>
      </c>
      <c r="W184" s="22">
        <v>508.500558388177</v>
      </c>
      <c r="X184" s="22">
        <v>19.035099203785485</v>
      </c>
      <c r="Y184" s="22">
        <v>182.99206375460386</v>
      </c>
      <c r="Z184" s="22">
        <v>238.19973869624332</v>
      </c>
      <c r="AA184" s="22">
        <v>876.3787560750868</v>
      </c>
      <c r="AB184" s="22">
        <v>522.5970324708768</v>
      </c>
      <c r="AC184" s="22">
        <v>944.5694587720125</v>
      </c>
      <c r="AD184" s="22">
        <v>0</v>
      </c>
      <c r="AF184" s="22">
        <v>-1.8249612182630475</v>
      </c>
      <c r="AG184" s="22">
        <v>17.965199428587734</v>
      </c>
      <c r="AH184" s="22">
        <v>2.4220783812744604</v>
      </c>
      <c r="AI184" s="22">
        <v>50.38418938537276</v>
      </c>
      <c r="AJ184" s="22">
        <v>7.524188736355114</v>
      </c>
      <c r="AK184" s="22">
        <v>0</v>
      </c>
      <c r="AL184" s="22">
        <v>0</v>
      </c>
      <c r="AM184" s="22">
        <v>0</v>
      </c>
      <c r="AN184" s="22">
        <v>149.2822387398825</v>
      </c>
      <c r="AO184" s="22">
        <v>262.3247848894932</v>
      </c>
      <c r="AP184" s="22">
        <v>0</v>
      </c>
      <c r="AR184" s="22">
        <v>0</v>
      </c>
      <c r="AS184" s="22">
        <v>18.70118482004567</v>
      </c>
      <c r="AT184" s="22">
        <v>0</v>
      </c>
      <c r="AU184" s="22">
        <v>37.478825418949356</v>
      </c>
      <c r="AV184" s="22">
        <v>0</v>
      </c>
      <c r="AW184" s="22">
        <v>0</v>
      </c>
      <c r="AX184" s="22">
        <v>0</v>
      </c>
      <c r="AY184" s="22">
        <v>0</v>
      </c>
      <c r="AZ184" s="22">
        <v>242.47572747602624</v>
      </c>
      <c r="BA184" s="22">
        <v>108.79742569017229</v>
      </c>
      <c r="BB184" s="22">
        <v>0</v>
      </c>
      <c r="BD184" s="22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60.62228597757331</v>
      </c>
      <c r="BJ184" s="22">
        <v>67.90606143117004</v>
      </c>
      <c r="BK184" s="22">
        <v>750.8896037800159</v>
      </c>
      <c r="BL184" s="22">
        <v>0</v>
      </c>
      <c r="BM184" s="22">
        <v>0</v>
      </c>
      <c r="BN184" s="22">
        <v>0</v>
      </c>
      <c r="BP184" s="22">
        <v>0</v>
      </c>
      <c r="BQ184" s="22">
        <v>14.138337818550276</v>
      </c>
      <c r="BR184" s="22">
        <v>1.3098711534947334</v>
      </c>
      <c r="BS184" s="22">
        <v>10.76778984303111</v>
      </c>
      <c r="BT184" s="22">
        <v>5.325094047008625</v>
      </c>
      <c r="BU184" s="22">
        <v>3.37462368110187</v>
      </c>
      <c r="BV184" s="22">
        <v>5.178858111975364</v>
      </c>
      <c r="BW184" s="22">
        <v>83.73778473299504</v>
      </c>
      <c r="BX184" s="22">
        <v>59.19572024367551</v>
      </c>
      <c r="BY184" s="22">
        <v>34.93986464996336</v>
      </c>
      <c r="BZ184" s="22">
        <v>2.3979380727006396</v>
      </c>
    </row>
    <row r="185" spans="1:78" ht="12">
      <c r="A185" s="36" t="s">
        <v>19</v>
      </c>
      <c r="B185" s="36">
        <v>1727</v>
      </c>
      <c r="C185" s="36" t="s">
        <v>448</v>
      </c>
      <c r="D185" s="36" t="s">
        <v>449</v>
      </c>
      <c r="E185" s="36">
        <v>712</v>
      </c>
      <c r="F185" s="36" t="s">
        <v>100</v>
      </c>
      <c r="G185" s="36">
        <v>1</v>
      </c>
      <c r="H185" s="36">
        <f t="shared" si="33"/>
        <v>7121</v>
      </c>
      <c r="I185" s="37" t="str">
        <f t="shared" si="34"/>
        <v>San Jose</v>
      </c>
      <c r="J185" s="37"/>
      <c r="K185" s="38">
        <f t="shared" si="35"/>
        <v>4040.57695963543</v>
      </c>
      <c r="L185" s="38">
        <f t="shared" si="36"/>
        <v>6823.492282397313</v>
      </c>
      <c r="M185" s="38">
        <f t="shared" si="37"/>
        <v>2782.915322761883</v>
      </c>
      <c r="N185" s="37"/>
      <c r="O185" s="38">
        <f t="shared" si="38"/>
        <v>434.86144548630205</v>
      </c>
      <c r="P185" s="38">
        <f t="shared" si="39"/>
        <v>741.846064914291</v>
      </c>
      <c r="Q185" s="38">
        <f t="shared" si="40"/>
        <v>1357.4489574371491</v>
      </c>
      <c r="R185" s="38">
        <f t="shared" si="41"/>
        <v>248.75885492414108</v>
      </c>
      <c r="T185" s="22">
        <v>5.22663985614788</v>
      </c>
      <c r="U185" s="22">
        <v>139.13512826686895</v>
      </c>
      <c r="V185" s="22">
        <v>252.14474097694622</v>
      </c>
      <c r="W185" s="22">
        <v>428.48804816560664</v>
      </c>
      <c r="X185" s="22">
        <v>16.655711803312297</v>
      </c>
      <c r="Y185" s="22">
        <v>177.2735617622725</v>
      </c>
      <c r="Z185" s="22">
        <v>375.16458844658325</v>
      </c>
      <c r="AA185" s="22">
        <v>1390.938282856316</v>
      </c>
      <c r="AB185" s="22">
        <v>689.1269044532108</v>
      </c>
      <c r="AC185" s="22">
        <v>490.7791648251908</v>
      </c>
      <c r="AD185" s="22">
        <v>75.64418822297414</v>
      </c>
      <c r="AF185" s="22">
        <v>-1.3687209136972855</v>
      </c>
      <c r="AG185" s="22">
        <v>47.38646805801403</v>
      </c>
      <c r="AH185" s="22">
        <v>3.6216926738868116</v>
      </c>
      <c r="AI185" s="22">
        <v>42.45624240133894</v>
      </c>
      <c r="AJ185" s="22">
        <v>6.583665144310725</v>
      </c>
      <c r="AK185" s="22">
        <v>0</v>
      </c>
      <c r="AL185" s="22">
        <v>0</v>
      </c>
      <c r="AM185" s="22">
        <v>0</v>
      </c>
      <c r="AN185" s="22">
        <v>196.85226030898554</v>
      </c>
      <c r="AO185" s="22">
        <v>136.29864659014734</v>
      </c>
      <c r="AP185" s="22">
        <v>3.031191223316016</v>
      </c>
      <c r="AR185" s="22">
        <v>0</v>
      </c>
      <c r="AS185" s="22">
        <v>34.049067755523325</v>
      </c>
      <c r="AT185" s="22">
        <v>0</v>
      </c>
      <c r="AU185" s="22">
        <v>68.23733781398565</v>
      </c>
      <c r="AV185" s="22">
        <v>0</v>
      </c>
      <c r="AW185" s="22">
        <v>0</v>
      </c>
      <c r="AX185" s="22">
        <v>0</v>
      </c>
      <c r="AY185" s="22">
        <v>0</v>
      </c>
      <c r="AZ185" s="22">
        <v>441.4732303512343</v>
      </c>
      <c r="BA185" s="22">
        <v>198.08642899354783</v>
      </c>
      <c r="BB185" s="22">
        <v>0</v>
      </c>
      <c r="BD185" s="22">
        <v>0</v>
      </c>
      <c r="BE185" s="22">
        <v>0</v>
      </c>
      <c r="BF185" s="22">
        <v>0</v>
      </c>
      <c r="BG185" s="22">
        <v>0</v>
      </c>
      <c r="BH185" s="22">
        <v>0</v>
      </c>
      <c r="BI185" s="22">
        <v>58.727839540774156</v>
      </c>
      <c r="BJ185" s="22">
        <v>106.95204675409282</v>
      </c>
      <c r="BK185" s="22">
        <v>1191.7690711422822</v>
      </c>
      <c r="BL185" s="22">
        <v>0</v>
      </c>
      <c r="BM185" s="22">
        <v>0</v>
      </c>
      <c r="BN185" s="22">
        <v>0</v>
      </c>
      <c r="BP185" s="22">
        <v>0</v>
      </c>
      <c r="BQ185" s="22">
        <v>15.95998749305251</v>
      </c>
      <c r="BR185" s="22">
        <v>1.4786410889020496</v>
      </c>
      <c r="BS185" s="22">
        <v>12.15516232729372</v>
      </c>
      <c r="BT185" s="22">
        <v>6.011204109020265</v>
      </c>
      <c r="BU185" s="22">
        <v>3.809426004341102</v>
      </c>
      <c r="BV185" s="22">
        <v>5.8461264510862865</v>
      </c>
      <c r="BW185" s="22">
        <v>94.52695318123062</v>
      </c>
      <c r="BX185" s="22">
        <v>66.82277413768651</v>
      </c>
      <c r="BY185" s="22">
        <v>39.441680484583465</v>
      </c>
      <c r="BZ185" s="22">
        <v>2.706899646944559</v>
      </c>
    </row>
    <row r="186" spans="1:78" ht="12">
      <c r="A186" s="36" t="s">
        <v>19</v>
      </c>
      <c r="B186" s="36">
        <v>1728</v>
      </c>
      <c r="C186" s="36" t="s">
        <v>450</v>
      </c>
      <c r="D186" s="36" t="s">
        <v>451</v>
      </c>
      <c r="E186" s="36">
        <v>712</v>
      </c>
      <c r="F186" s="36" t="s">
        <v>100</v>
      </c>
      <c r="G186" s="36">
        <v>1</v>
      </c>
      <c r="H186" s="36">
        <f t="shared" si="33"/>
        <v>7121</v>
      </c>
      <c r="I186" s="37" t="str">
        <f t="shared" si="34"/>
        <v>San Jose</v>
      </c>
      <c r="J186" s="37"/>
      <c r="K186" s="38">
        <f t="shared" si="35"/>
        <v>1339.0443960402454</v>
      </c>
      <c r="L186" s="38">
        <f t="shared" si="36"/>
        <v>1871.0328504242852</v>
      </c>
      <c r="M186" s="38">
        <f t="shared" si="37"/>
        <v>531.98845438404</v>
      </c>
      <c r="N186" s="37"/>
      <c r="O186" s="38">
        <f t="shared" si="38"/>
        <v>269.4177625914388</v>
      </c>
      <c r="P186" s="38">
        <f t="shared" si="39"/>
        <v>405.62897842219564</v>
      </c>
      <c r="Q186" s="38">
        <f t="shared" si="40"/>
        <v>126.66946085516938</v>
      </c>
      <c r="R186" s="38">
        <f t="shared" si="41"/>
        <v>-269.7277474847639</v>
      </c>
      <c r="T186" s="22">
        <v>0</v>
      </c>
      <c r="U186" s="22">
        <v>20.640925622008027</v>
      </c>
      <c r="V186" s="22">
        <v>85.90420197321825</v>
      </c>
      <c r="W186" s="22">
        <v>113.70198821102092</v>
      </c>
      <c r="X186" s="22">
        <v>23.00074487124079</v>
      </c>
      <c r="Y186" s="22">
        <v>7.917925835535744</v>
      </c>
      <c r="Z186" s="22">
        <v>36.271323846927956</v>
      </c>
      <c r="AA186" s="22">
        <v>132.70878306279883</v>
      </c>
      <c r="AB186" s="22">
        <v>693.5092695053775</v>
      </c>
      <c r="AC186" s="22">
        <v>141.64031043668194</v>
      </c>
      <c r="AD186" s="22">
        <v>83.74892267543565</v>
      </c>
      <c r="AF186" s="22">
        <v>0</v>
      </c>
      <c r="AG186" s="22">
        <v>7.029860645969114</v>
      </c>
      <c r="AH186" s="22">
        <v>1.233888986686989</v>
      </c>
      <c r="AI186" s="22">
        <v>11.26602992467962</v>
      </c>
      <c r="AJ186" s="22">
        <v>9.091728056429096</v>
      </c>
      <c r="AK186" s="22">
        <v>0</v>
      </c>
      <c r="AL186" s="22">
        <v>0</v>
      </c>
      <c r="AM186" s="22">
        <v>0</v>
      </c>
      <c r="AN186" s="22">
        <v>198.10410298185667</v>
      </c>
      <c r="AO186" s="22">
        <v>39.33619028428886</v>
      </c>
      <c r="AP186" s="22">
        <v>3.355961711528446</v>
      </c>
      <c r="AR186" s="22">
        <v>0</v>
      </c>
      <c r="AS186" s="22">
        <v>18.61745882752203</v>
      </c>
      <c r="AT186" s="22">
        <v>0</v>
      </c>
      <c r="AU186" s="22">
        <v>37.31103113815822</v>
      </c>
      <c r="AV186" s="22">
        <v>0</v>
      </c>
      <c r="AW186" s="22">
        <v>0</v>
      </c>
      <c r="AX186" s="22">
        <v>0</v>
      </c>
      <c r="AY186" s="22">
        <v>0</v>
      </c>
      <c r="AZ186" s="22">
        <v>241.39015342597673</v>
      </c>
      <c r="BA186" s="22">
        <v>108.31033503053867</v>
      </c>
      <c r="BB186" s="22">
        <v>0</v>
      </c>
      <c r="BD186" s="22">
        <v>0</v>
      </c>
      <c r="BE186" s="22">
        <v>0</v>
      </c>
      <c r="BF186" s="22">
        <v>0</v>
      </c>
      <c r="BG186" s="22">
        <v>0</v>
      </c>
      <c r="BH186" s="22">
        <v>0</v>
      </c>
      <c r="BI186" s="22">
        <v>2.623079681721922</v>
      </c>
      <c r="BJ186" s="22">
        <v>10.340241172473618</v>
      </c>
      <c r="BK186" s="22">
        <v>113.70614000097383</v>
      </c>
      <c r="BL186" s="22">
        <v>0</v>
      </c>
      <c r="BM186" s="22">
        <v>0</v>
      </c>
      <c r="BN186" s="22">
        <v>0</v>
      </c>
      <c r="BP186" s="22">
        <v>0</v>
      </c>
      <c r="BQ186" s="22">
        <v>-8.628731332211425</v>
      </c>
      <c r="BR186" s="22">
        <v>-0.4151270689672335</v>
      </c>
      <c r="BS186" s="22">
        <v>-16.34316635907683</v>
      </c>
      <c r="BT186" s="22">
        <v>-3.058802259064179</v>
      </c>
      <c r="BU186" s="22">
        <v>-0.8825035247818113</v>
      </c>
      <c r="BV186" s="22">
        <v>-3.4788494399879113</v>
      </c>
      <c r="BW186" s="22">
        <v>-38.255059516271075</v>
      </c>
      <c r="BX186" s="22">
        <v>-147.8625423024383</v>
      </c>
      <c r="BY186" s="22">
        <v>-49.673892836754256</v>
      </c>
      <c r="BZ186" s="22">
        <v>-1.129072845210893</v>
      </c>
    </row>
    <row r="187" spans="1:78" ht="12">
      <c r="A187" s="36" t="s">
        <v>19</v>
      </c>
      <c r="B187" s="36">
        <v>1728</v>
      </c>
      <c r="C187" s="36" t="s">
        <v>450</v>
      </c>
      <c r="D187" s="36" t="s">
        <v>451</v>
      </c>
      <c r="E187" s="36">
        <v>712</v>
      </c>
      <c r="F187" s="36" t="s">
        <v>100</v>
      </c>
      <c r="G187" s="36">
        <v>0</v>
      </c>
      <c r="H187" s="36">
        <f t="shared" si="33"/>
        <v>7120</v>
      </c>
      <c r="I187" s="37" t="s">
        <v>103</v>
      </c>
      <c r="J187" s="37"/>
      <c r="K187" s="38">
        <f t="shared" si="35"/>
        <v>10178.432125313386</v>
      </c>
      <c r="L187" s="38">
        <f t="shared" si="36"/>
        <v>11037.56905373562</v>
      </c>
      <c r="M187" s="38">
        <f t="shared" si="37"/>
        <v>859.1369284222342</v>
      </c>
      <c r="N187" s="37"/>
      <c r="O187" s="38">
        <f t="shared" si="38"/>
        <v>2428.8017735653366</v>
      </c>
      <c r="P187" s="38">
        <f t="shared" si="39"/>
        <v>150.71786632203631</v>
      </c>
      <c r="Q187" s="38">
        <f t="shared" si="40"/>
        <v>329.8895410500983</v>
      </c>
      <c r="R187" s="38">
        <f t="shared" si="41"/>
        <v>-2050.2722525152367</v>
      </c>
      <c r="T187" s="22">
        <v>0</v>
      </c>
      <c r="U187" s="22">
        <v>1.5289574534820765</v>
      </c>
      <c r="V187" s="22">
        <v>3.977046387648993</v>
      </c>
      <c r="W187" s="22">
        <v>15.79194280708624</v>
      </c>
      <c r="X187" s="22">
        <v>0</v>
      </c>
      <c r="Y187" s="22">
        <v>11.876888753303614</v>
      </c>
      <c r="Z187" s="22">
        <v>21.654521699658478</v>
      </c>
      <c r="AA187" s="22">
        <v>456.9689228105808</v>
      </c>
      <c r="AB187" s="22">
        <v>8026.301593043277</v>
      </c>
      <c r="AC187" s="22">
        <v>286.88929120296075</v>
      </c>
      <c r="AD187" s="22">
        <v>1353.442961155387</v>
      </c>
      <c r="AF187" s="22">
        <v>0</v>
      </c>
      <c r="AG187" s="22">
        <v>0.5207304182199345</v>
      </c>
      <c r="AH187" s="22">
        <v>0.05712449012439763</v>
      </c>
      <c r="AI187" s="22">
        <v>1.5647263784277252</v>
      </c>
      <c r="AJ187" s="22">
        <v>0</v>
      </c>
      <c r="AK187" s="22">
        <v>0</v>
      </c>
      <c r="AL187" s="22">
        <v>0</v>
      </c>
      <c r="AM187" s="22">
        <v>0</v>
      </c>
      <c r="AN187" s="22">
        <v>2292.749855363478</v>
      </c>
      <c r="AO187" s="22">
        <v>79.6745764993876</v>
      </c>
      <c r="AP187" s="22">
        <v>54.234760415699085</v>
      </c>
      <c r="AR187" s="22">
        <v>0</v>
      </c>
      <c r="AS187" s="22">
        <v>6.917611462911545</v>
      </c>
      <c r="AT187" s="22">
        <v>0</v>
      </c>
      <c r="AU187" s="22">
        <v>13.863504095028324</v>
      </c>
      <c r="AV187" s="22">
        <v>0</v>
      </c>
      <c r="AW187" s="22">
        <v>0</v>
      </c>
      <c r="AX187" s="22">
        <v>0</v>
      </c>
      <c r="AY187" s="22">
        <v>0</v>
      </c>
      <c r="AZ187" s="22">
        <v>89.69233168948912</v>
      </c>
      <c r="BA187" s="22">
        <v>40.24441907460732</v>
      </c>
      <c r="BB187" s="22">
        <v>0</v>
      </c>
      <c r="BD187" s="22">
        <v>0</v>
      </c>
      <c r="BE187" s="22">
        <v>0</v>
      </c>
      <c r="BF187" s="22">
        <v>0</v>
      </c>
      <c r="BG187" s="22">
        <v>0</v>
      </c>
      <c r="BH187" s="22">
        <v>0</v>
      </c>
      <c r="BI187" s="22">
        <v>4.654559850635304</v>
      </c>
      <c r="BJ187" s="22">
        <v>6.451442947827831</v>
      </c>
      <c r="BK187" s="22">
        <v>318.78353825163515</v>
      </c>
      <c r="BL187" s="22">
        <v>0</v>
      </c>
      <c r="BM187" s="22">
        <v>0</v>
      </c>
      <c r="BN187" s="22">
        <v>0</v>
      </c>
      <c r="BP187" s="22">
        <v>0</v>
      </c>
      <c r="BQ187" s="22">
        <v>-5.241829187701881</v>
      </c>
      <c r="BR187" s="22">
        <v>-0.04025585600283093</v>
      </c>
      <c r="BS187" s="22">
        <v>-10.872335542346933</v>
      </c>
      <c r="BT187" s="22">
        <v>0</v>
      </c>
      <c r="BU187" s="22">
        <v>-3.280086889103045</v>
      </c>
      <c r="BV187" s="22">
        <v>-4.546357573655014</v>
      </c>
      <c r="BW187" s="22">
        <v>-224.64803071301094</v>
      </c>
      <c r="BX187" s="22">
        <v>-1678.9165103832104</v>
      </c>
      <c r="BY187" s="22">
        <v>-84.50739441732152</v>
      </c>
      <c r="BZ187" s="22">
        <v>-38.21945195288409</v>
      </c>
    </row>
    <row r="188" spans="1:78" ht="12">
      <c r="A188" s="36" t="s">
        <v>19</v>
      </c>
      <c r="B188" s="36">
        <v>1729</v>
      </c>
      <c r="C188" s="36" t="s">
        <v>452</v>
      </c>
      <c r="D188" s="36" t="s">
        <v>453</v>
      </c>
      <c r="E188" s="36">
        <v>712</v>
      </c>
      <c r="F188" s="36" t="s">
        <v>100</v>
      </c>
      <c r="G188" s="36">
        <v>1</v>
      </c>
      <c r="H188" s="36">
        <f t="shared" si="33"/>
        <v>7121</v>
      </c>
      <c r="I188" s="37" t="str">
        <f t="shared" si="34"/>
        <v>San Jose</v>
      </c>
      <c r="J188" s="37"/>
      <c r="K188" s="38">
        <f t="shared" si="35"/>
        <v>1659.755769155388</v>
      </c>
      <c r="L188" s="38">
        <f t="shared" si="36"/>
        <v>2601.8983980734674</v>
      </c>
      <c r="M188" s="38">
        <f t="shared" si="37"/>
        <v>942.1426289180797</v>
      </c>
      <c r="N188" s="37"/>
      <c r="O188" s="38">
        <f t="shared" si="38"/>
        <v>209.4729973033754</v>
      </c>
      <c r="P188" s="38">
        <f t="shared" si="39"/>
        <v>297.8635599275443</v>
      </c>
      <c r="Q188" s="38">
        <f t="shared" si="40"/>
        <v>333.02810776989014</v>
      </c>
      <c r="R188" s="38">
        <f t="shared" si="41"/>
        <v>101.77796391726986</v>
      </c>
      <c r="T188" s="22">
        <v>1.7422132853826269</v>
      </c>
      <c r="U188" s="22">
        <v>42.046329970757085</v>
      </c>
      <c r="V188" s="22">
        <v>63.632742202383895</v>
      </c>
      <c r="W188" s="22">
        <v>434.8048252884412</v>
      </c>
      <c r="X188" s="22">
        <v>7.931291334910616</v>
      </c>
      <c r="Y188" s="22">
        <v>20.67458412612111</v>
      </c>
      <c r="Z188" s="22">
        <v>267.43334299078225</v>
      </c>
      <c r="AA188" s="22">
        <v>291.7089288078502</v>
      </c>
      <c r="AB188" s="22">
        <v>169.81664577145892</v>
      </c>
      <c r="AC188" s="22">
        <v>359.9648653772999</v>
      </c>
      <c r="AD188" s="22">
        <v>0</v>
      </c>
      <c r="AF188" s="22">
        <v>-0.45624030456576187</v>
      </c>
      <c r="AG188" s="22">
        <v>14.320086501048193</v>
      </c>
      <c r="AH188" s="22">
        <v>0.9139918419903623</v>
      </c>
      <c r="AI188" s="22">
        <v>43.08213295271004</v>
      </c>
      <c r="AJ188" s="22">
        <v>3.1350786401479636</v>
      </c>
      <c r="AK188" s="22">
        <v>0</v>
      </c>
      <c r="AL188" s="22">
        <v>0</v>
      </c>
      <c r="AM188" s="22">
        <v>0</v>
      </c>
      <c r="AN188" s="22">
        <v>48.50890357375637</v>
      </c>
      <c r="AO188" s="22">
        <v>99.96904409828822</v>
      </c>
      <c r="AP188" s="22">
        <v>0</v>
      </c>
      <c r="AR188" s="22">
        <v>0</v>
      </c>
      <c r="AS188" s="22">
        <v>13.671268223342382</v>
      </c>
      <c r="AT188" s="22">
        <v>0</v>
      </c>
      <c r="AU188" s="22">
        <v>27.398428491496393</v>
      </c>
      <c r="AV188" s="22">
        <v>0</v>
      </c>
      <c r="AW188" s="22">
        <v>0</v>
      </c>
      <c r="AX188" s="22">
        <v>0</v>
      </c>
      <c r="AY188" s="22">
        <v>0</v>
      </c>
      <c r="AZ188" s="22">
        <v>177.25886032747792</v>
      </c>
      <c r="BA188" s="22">
        <v>79.53500288522758</v>
      </c>
      <c r="BB188" s="22">
        <v>0</v>
      </c>
      <c r="BD188" s="22">
        <v>0</v>
      </c>
      <c r="BE188" s="22">
        <v>0</v>
      </c>
      <c r="BF188" s="22">
        <v>0</v>
      </c>
      <c r="BG188" s="22">
        <v>0</v>
      </c>
      <c r="BH188" s="22">
        <v>0</v>
      </c>
      <c r="BI188" s="22">
        <v>6.849152502273909</v>
      </c>
      <c r="BJ188" s="22">
        <v>76.23998715226817</v>
      </c>
      <c r="BK188" s="22">
        <v>249.93896811534808</v>
      </c>
      <c r="BL188" s="22">
        <v>0</v>
      </c>
      <c r="BM188" s="22">
        <v>0</v>
      </c>
      <c r="BN188" s="22">
        <v>0</v>
      </c>
      <c r="BP188" s="22">
        <v>0</v>
      </c>
      <c r="BQ188" s="22">
        <v>6.529918429168398</v>
      </c>
      <c r="BR188" s="22">
        <v>0.6049757683550933</v>
      </c>
      <c r="BS188" s="22">
        <v>4.973200544491651</v>
      </c>
      <c r="BT188" s="22">
        <v>2.459442559718244</v>
      </c>
      <c r="BU188" s="22">
        <v>1.5586002859418688</v>
      </c>
      <c r="BV188" s="22">
        <v>2.3919021784205596</v>
      </c>
      <c r="BW188" s="22">
        <v>38.6750487053922</v>
      </c>
      <c r="BX188" s="22">
        <v>27.340075580872565</v>
      </c>
      <c r="BY188" s="22">
        <v>16.13729060788843</v>
      </c>
      <c r="BZ188" s="22">
        <v>1.1075092570208538</v>
      </c>
    </row>
    <row r="189" spans="1:78" ht="12">
      <c r="A189" s="36" t="s">
        <v>19</v>
      </c>
      <c r="B189" s="36">
        <v>1729</v>
      </c>
      <c r="C189" s="36" t="s">
        <v>452</v>
      </c>
      <c r="D189" s="36" t="s">
        <v>453</v>
      </c>
      <c r="E189" s="36">
        <v>712</v>
      </c>
      <c r="F189" s="36" t="s">
        <v>100</v>
      </c>
      <c r="G189" s="36">
        <v>0</v>
      </c>
      <c r="H189" s="36">
        <f t="shared" si="33"/>
        <v>7120</v>
      </c>
      <c r="I189" s="37" t="s">
        <v>103</v>
      </c>
      <c r="J189" s="37"/>
      <c r="K189" s="38">
        <f t="shared" si="35"/>
        <v>43.11004141857903</v>
      </c>
      <c r="L189" s="38">
        <f t="shared" si="36"/>
        <v>62.519792230008505</v>
      </c>
      <c r="M189" s="38">
        <f t="shared" si="37"/>
        <v>19.409750811429475</v>
      </c>
      <c r="N189" s="37"/>
      <c r="O189" s="38">
        <f t="shared" si="38"/>
        <v>7.431668072479872</v>
      </c>
      <c r="P189" s="38">
        <f t="shared" si="39"/>
        <v>8.668379646071877</v>
      </c>
      <c r="Q189" s="38">
        <f t="shared" si="40"/>
        <v>3.3097030928777267</v>
      </c>
      <c r="R189" s="38">
        <f t="shared" si="41"/>
        <v>0</v>
      </c>
      <c r="T189" s="22">
        <v>0</v>
      </c>
      <c r="U189" s="22">
        <v>0</v>
      </c>
      <c r="V189" s="22">
        <v>0</v>
      </c>
      <c r="W189" s="22">
        <v>16.844738994225324</v>
      </c>
      <c r="X189" s="22">
        <v>0</v>
      </c>
      <c r="Y189" s="22">
        <v>1.7595390745634985</v>
      </c>
      <c r="Z189" s="22">
        <v>0</v>
      </c>
      <c r="AA189" s="22">
        <v>3.7559089546075146</v>
      </c>
      <c r="AB189" s="22">
        <v>0</v>
      </c>
      <c r="AC189" s="22">
        <v>20.749854395182698</v>
      </c>
      <c r="AD189" s="22">
        <v>0</v>
      </c>
      <c r="AF189" s="22">
        <v>0</v>
      </c>
      <c r="AG189" s="22">
        <v>0</v>
      </c>
      <c r="AH189" s="22">
        <v>0</v>
      </c>
      <c r="AI189" s="22">
        <v>1.6690414703229068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5.762626602156965</v>
      </c>
      <c r="AP189" s="22">
        <v>0</v>
      </c>
      <c r="AR189" s="22">
        <v>0</v>
      </c>
      <c r="AS189" s="22">
        <v>0.39785915145859907</v>
      </c>
      <c r="AT189" s="22">
        <v>0</v>
      </c>
      <c r="AU189" s="22">
        <v>0.7973448646347184</v>
      </c>
      <c r="AV189" s="22">
        <v>0</v>
      </c>
      <c r="AW189" s="22">
        <v>0</v>
      </c>
      <c r="AX189" s="22">
        <v>0</v>
      </c>
      <c r="AY189" s="22">
        <v>0</v>
      </c>
      <c r="AZ189" s="22">
        <v>5.158560172054528</v>
      </c>
      <c r="BA189" s="22">
        <v>2.314615457924031</v>
      </c>
      <c r="BB189" s="22"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0.6895644223163414</v>
      </c>
      <c r="BJ189" s="22">
        <v>0</v>
      </c>
      <c r="BK189" s="22">
        <v>2.6201386705613854</v>
      </c>
      <c r="BL189" s="22">
        <v>0</v>
      </c>
      <c r="BM189" s="22">
        <v>0</v>
      </c>
      <c r="BN189" s="22">
        <v>0</v>
      </c>
      <c r="BP189" s="22">
        <v>0</v>
      </c>
      <c r="BQ189" s="22">
        <v>0</v>
      </c>
      <c r="BR189" s="22">
        <v>0</v>
      </c>
      <c r="BS189" s="22">
        <v>0</v>
      </c>
      <c r="BT189" s="22">
        <v>0</v>
      </c>
      <c r="BU189" s="22">
        <v>0</v>
      </c>
      <c r="BV189" s="22">
        <v>0</v>
      </c>
      <c r="BW189" s="22">
        <v>0</v>
      </c>
      <c r="BX189" s="22">
        <v>0</v>
      </c>
      <c r="BY189" s="22">
        <v>0</v>
      </c>
      <c r="BZ189" s="22">
        <v>0</v>
      </c>
    </row>
    <row r="190" spans="1:78" ht="12">
      <c r="A190" s="36" t="s">
        <v>19</v>
      </c>
      <c r="B190" s="36">
        <v>1730</v>
      </c>
      <c r="C190" s="36" t="s">
        <v>454</v>
      </c>
      <c r="D190" s="36" t="s">
        <v>455</v>
      </c>
      <c r="E190" s="36">
        <v>712</v>
      </c>
      <c r="F190" s="36" t="s">
        <v>100</v>
      </c>
      <c r="G190" s="36">
        <v>1</v>
      </c>
      <c r="H190" s="36">
        <f t="shared" si="33"/>
        <v>7121</v>
      </c>
      <c r="I190" s="37" t="str">
        <f t="shared" si="34"/>
        <v>San Jose</v>
      </c>
      <c r="J190" s="37"/>
      <c r="K190" s="38">
        <f t="shared" si="35"/>
        <v>5416.135684552815</v>
      </c>
      <c r="L190" s="38">
        <f t="shared" si="36"/>
        <v>7340.372184016895</v>
      </c>
      <c r="M190" s="38">
        <f t="shared" si="37"/>
        <v>1924.2364994640793</v>
      </c>
      <c r="N190" s="37"/>
      <c r="O190" s="38">
        <f t="shared" si="38"/>
        <v>1293.599653915225</v>
      </c>
      <c r="P190" s="38">
        <f t="shared" si="39"/>
        <v>310.78168105854814</v>
      </c>
      <c r="Q190" s="38">
        <f t="shared" si="40"/>
        <v>118.70636765517025</v>
      </c>
      <c r="R190" s="38">
        <f t="shared" si="41"/>
        <v>201.14879683513607</v>
      </c>
      <c r="T190" s="22">
        <v>3.4844265707652538</v>
      </c>
      <c r="U190" s="22">
        <v>35.930500156828785</v>
      </c>
      <c r="V190" s="22">
        <v>62.8373329248541</v>
      </c>
      <c r="W190" s="22">
        <v>795.9139174771466</v>
      </c>
      <c r="X190" s="22">
        <v>26.9663905386961</v>
      </c>
      <c r="Y190" s="22">
        <v>18.475160282916736</v>
      </c>
      <c r="Z190" s="22">
        <v>52.512215121671815</v>
      </c>
      <c r="AA190" s="22">
        <v>113.92923828976127</v>
      </c>
      <c r="AB190" s="22">
        <v>220.21384387137581</v>
      </c>
      <c r="AC190" s="22">
        <v>4061.558455961414</v>
      </c>
      <c r="AD190" s="22">
        <v>24.314203357384542</v>
      </c>
      <c r="AF190" s="22">
        <v>-0.9124806091315237</v>
      </c>
      <c r="AG190" s="22">
        <v>12.237164828168455</v>
      </c>
      <c r="AH190" s="22">
        <v>0.9025669439654829</v>
      </c>
      <c r="AI190" s="22">
        <v>78.86220947275736</v>
      </c>
      <c r="AJ190" s="22">
        <v>10.659267376503077</v>
      </c>
      <c r="AK190" s="22">
        <v>0</v>
      </c>
      <c r="AL190" s="22">
        <v>0</v>
      </c>
      <c r="AM190" s="22">
        <v>0</v>
      </c>
      <c r="AN190" s="22">
        <v>62.9050943117744</v>
      </c>
      <c r="AO190" s="22">
        <v>1127.9715201265503</v>
      </c>
      <c r="AP190" s="22">
        <v>0.9743114646372908</v>
      </c>
      <c r="AR190" s="22">
        <v>0</v>
      </c>
      <c r="AS190" s="22">
        <v>14.26418096153211</v>
      </c>
      <c r="AT190" s="22">
        <v>0</v>
      </c>
      <c r="AU190" s="22">
        <v>28.586677964303313</v>
      </c>
      <c r="AV190" s="22">
        <v>0</v>
      </c>
      <c r="AW190" s="22">
        <v>0</v>
      </c>
      <c r="AX190" s="22">
        <v>0</v>
      </c>
      <c r="AY190" s="22">
        <v>0</v>
      </c>
      <c r="AZ190" s="22">
        <v>184.94644530702715</v>
      </c>
      <c r="BA190" s="22">
        <v>82.98437682568556</v>
      </c>
      <c r="BB190" s="22">
        <v>0</v>
      </c>
      <c r="BD190" s="22">
        <v>0</v>
      </c>
      <c r="BE190" s="22">
        <v>0</v>
      </c>
      <c r="BF190" s="22">
        <v>0</v>
      </c>
      <c r="BG190" s="22">
        <v>0</v>
      </c>
      <c r="BH190" s="22">
        <v>0</v>
      </c>
      <c r="BI190" s="22">
        <v>6.120519257351152</v>
      </c>
      <c r="BJ190" s="22">
        <v>14.97019990641703</v>
      </c>
      <c r="BK190" s="22">
        <v>97.61564849140207</v>
      </c>
      <c r="BL190" s="22">
        <v>0</v>
      </c>
      <c r="BM190" s="22">
        <v>0</v>
      </c>
      <c r="BN190" s="22">
        <v>0</v>
      </c>
      <c r="BP190" s="22">
        <v>0</v>
      </c>
      <c r="BQ190" s="22">
        <v>12.905399016691577</v>
      </c>
      <c r="BR190" s="22">
        <v>1.1956433714664871</v>
      </c>
      <c r="BS190" s="22">
        <v>9.828780881856469</v>
      </c>
      <c r="BT190" s="22">
        <v>4.860717317695411</v>
      </c>
      <c r="BU190" s="22">
        <v>3.080338417056003</v>
      </c>
      <c r="BV190" s="22">
        <v>4.7272339396347265</v>
      </c>
      <c r="BW190" s="22">
        <v>76.43540129131921</v>
      </c>
      <c r="BX190" s="22">
        <v>54.033536305996485</v>
      </c>
      <c r="BY190" s="22">
        <v>31.892921267261798</v>
      </c>
      <c r="BZ190" s="22">
        <v>2.188825026157942</v>
      </c>
    </row>
    <row r="191" spans="1:78" ht="12">
      <c r="A191" s="36" t="s">
        <v>19</v>
      </c>
      <c r="B191" s="36">
        <v>1730</v>
      </c>
      <c r="C191" s="36" t="s">
        <v>454</v>
      </c>
      <c r="D191" s="36" t="s">
        <v>455</v>
      </c>
      <c r="E191" s="36">
        <v>712</v>
      </c>
      <c r="F191" s="36" t="s">
        <v>100</v>
      </c>
      <c r="G191" s="36">
        <v>0</v>
      </c>
      <c r="H191" s="36">
        <f t="shared" si="33"/>
        <v>7120</v>
      </c>
      <c r="I191" s="37" t="s">
        <v>103</v>
      </c>
      <c r="J191" s="37"/>
      <c r="K191" s="38">
        <f t="shared" si="35"/>
        <v>179.14765026015314</v>
      </c>
      <c r="L191" s="38">
        <f t="shared" si="36"/>
        <v>285.5990465677868</v>
      </c>
      <c r="M191" s="38">
        <f t="shared" si="37"/>
        <v>106.45139630763367</v>
      </c>
      <c r="N191" s="37"/>
      <c r="O191" s="38">
        <f t="shared" si="38"/>
        <v>43.170828695207696</v>
      </c>
      <c r="P191" s="38">
        <f t="shared" si="39"/>
        <v>42.88761708506077</v>
      </c>
      <c r="Q191" s="38">
        <f t="shared" si="40"/>
        <v>20.3929505273652</v>
      </c>
      <c r="R191" s="38">
        <f t="shared" si="41"/>
        <v>0</v>
      </c>
      <c r="T191" s="22">
        <v>0</v>
      </c>
      <c r="U191" s="22">
        <v>5.3513510871872665</v>
      </c>
      <c r="V191" s="22">
        <v>1.5908185550595972</v>
      </c>
      <c r="W191" s="22">
        <v>33.68947798845064</v>
      </c>
      <c r="X191" s="22">
        <v>76.93352594863299</v>
      </c>
      <c r="Y191" s="22">
        <v>0.8797695372817492</v>
      </c>
      <c r="Z191" s="22">
        <v>8.661808679863393</v>
      </c>
      <c r="AA191" s="22">
        <v>25.03939303071676</v>
      </c>
      <c r="AB191" s="22">
        <v>9.860321367375034</v>
      </c>
      <c r="AC191" s="22">
        <v>17.14118406558571</v>
      </c>
      <c r="AD191" s="22">
        <v>0</v>
      </c>
      <c r="AF191" s="22">
        <v>0</v>
      </c>
      <c r="AG191" s="22">
        <v>1.8225564637697702</v>
      </c>
      <c r="AH191" s="22">
        <v>0.022849796049759053</v>
      </c>
      <c r="AI191" s="22">
        <v>3.3380829406458132</v>
      </c>
      <c r="AJ191" s="22">
        <v>30.41026280943525</v>
      </c>
      <c r="AK191" s="22">
        <v>0</v>
      </c>
      <c r="AL191" s="22">
        <v>0</v>
      </c>
      <c r="AM191" s="22">
        <v>0</v>
      </c>
      <c r="AN191" s="22">
        <v>2.8166460139600473</v>
      </c>
      <c r="AO191" s="22">
        <v>4.760430671347059</v>
      </c>
      <c r="AP191" s="22">
        <v>0</v>
      </c>
      <c r="AR191" s="22">
        <v>0</v>
      </c>
      <c r="AS191" s="22">
        <v>1.9684452733073232</v>
      </c>
      <c r="AT191" s="22">
        <v>0</v>
      </c>
      <c r="AU191" s="22">
        <v>3.944938112475221</v>
      </c>
      <c r="AV191" s="22">
        <v>0</v>
      </c>
      <c r="AW191" s="22">
        <v>0</v>
      </c>
      <c r="AX191" s="22">
        <v>0</v>
      </c>
      <c r="AY191" s="22">
        <v>0</v>
      </c>
      <c r="AZ191" s="22">
        <v>25.5224577605545</v>
      </c>
      <c r="BA191" s="22">
        <v>11.451775938723728</v>
      </c>
      <c r="BB191" s="22">
        <v>0</v>
      </c>
      <c r="BD191" s="22">
        <v>0</v>
      </c>
      <c r="BE191" s="22">
        <v>0</v>
      </c>
      <c r="BF191" s="22">
        <v>0</v>
      </c>
      <c r="BG191" s="22">
        <v>0</v>
      </c>
      <c r="BH191" s="22">
        <v>0</v>
      </c>
      <c r="BI191" s="22">
        <v>0.3447822111581707</v>
      </c>
      <c r="BJ191" s="22">
        <v>2.5805771791311325</v>
      </c>
      <c r="BK191" s="22">
        <v>17.4675911370759</v>
      </c>
      <c r="BL191" s="22">
        <v>0</v>
      </c>
      <c r="BM191" s="22">
        <v>0</v>
      </c>
      <c r="BN191" s="22">
        <v>0</v>
      </c>
      <c r="BP191" s="22">
        <v>0</v>
      </c>
      <c r="BQ191" s="22">
        <v>0</v>
      </c>
      <c r="BR191" s="22">
        <v>0</v>
      </c>
      <c r="BS191" s="22">
        <v>0</v>
      </c>
      <c r="BT191" s="22">
        <v>0</v>
      </c>
      <c r="BU191" s="22">
        <v>0</v>
      </c>
      <c r="BV191" s="22">
        <v>0</v>
      </c>
      <c r="BW191" s="22">
        <v>0</v>
      </c>
      <c r="BX191" s="22">
        <v>0</v>
      </c>
      <c r="BY191" s="22">
        <v>0</v>
      </c>
      <c r="BZ191" s="22">
        <v>0</v>
      </c>
    </row>
    <row r="192" spans="1:78" ht="12">
      <c r="A192" s="36" t="s">
        <v>19</v>
      </c>
      <c r="B192" s="36">
        <v>1731</v>
      </c>
      <c r="C192" s="36" t="s">
        <v>456</v>
      </c>
      <c r="D192" s="36" t="s">
        <v>457</v>
      </c>
      <c r="E192" s="36">
        <v>712</v>
      </c>
      <c r="F192" s="36" t="s">
        <v>100</v>
      </c>
      <c r="G192" s="36">
        <v>1</v>
      </c>
      <c r="H192" s="36">
        <f t="shared" si="33"/>
        <v>7121</v>
      </c>
      <c r="I192" s="37" t="str">
        <f t="shared" si="34"/>
        <v>San Jose</v>
      </c>
      <c r="J192" s="37"/>
      <c r="K192" s="38">
        <f t="shared" si="35"/>
        <v>880.3476153016279</v>
      </c>
      <c r="L192" s="38">
        <f t="shared" si="36"/>
        <v>1720.6745864249726</v>
      </c>
      <c r="M192" s="38">
        <f t="shared" si="37"/>
        <v>840.3269711233447</v>
      </c>
      <c r="N192" s="37"/>
      <c r="O192" s="38">
        <f t="shared" si="38"/>
        <v>152.14195884688635</v>
      </c>
      <c r="P192" s="38">
        <f t="shared" si="39"/>
        <v>386.8971546183181</v>
      </c>
      <c r="Q192" s="38">
        <f t="shared" si="40"/>
        <v>60.66245617218264</v>
      </c>
      <c r="R192" s="38">
        <f t="shared" si="41"/>
        <v>240.62540148595764</v>
      </c>
      <c r="T192" s="22">
        <v>20.90655942459152</v>
      </c>
      <c r="U192" s="22">
        <v>3.057914906964152</v>
      </c>
      <c r="V192" s="22">
        <v>39.770463876489934</v>
      </c>
      <c r="W192" s="22">
        <v>261.0934544104925</v>
      </c>
      <c r="X192" s="22">
        <v>7.138162201419556</v>
      </c>
      <c r="Y192" s="22">
        <v>4.8387324550496205</v>
      </c>
      <c r="Z192" s="22">
        <v>30.31633037952187</v>
      </c>
      <c r="AA192" s="22">
        <v>58.84257362218438</v>
      </c>
      <c r="AB192" s="22">
        <v>141.3312729323755</v>
      </c>
      <c r="AC192" s="22">
        <v>313.05215109253896</v>
      </c>
      <c r="AD192" s="22">
        <v>0</v>
      </c>
      <c r="AF192" s="22">
        <v>-5.474883654789142</v>
      </c>
      <c r="AG192" s="22">
        <v>1.0414608364398688</v>
      </c>
      <c r="AH192" s="22">
        <v>0.5712449012439764</v>
      </c>
      <c r="AI192" s="22">
        <v>25.870142790005055</v>
      </c>
      <c r="AJ192" s="22">
        <v>2.821570776133168</v>
      </c>
      <c r="AK192" s="22">
        <v>0</v>
      </c>
      <c r="AL192" s="22">
        <v>0</v>
      </c>
      <c r="AM192" s="22">
        <v>0</v>
      </c>
      <c r="AN192" s="22">
        <v>40.37192620009401</v>
      </c>
      <c r="AO192" s="22">
        <v>86.94049699775942</v>
      </c>
      <c r="AP192" s="22">
        <v>0</v>
      </c>
      <c r="AR192" s="22">
        <v>0</v>
      </c>
      <c r="AS192" s="22">
        <v>17.757710197654404</v>
      </c>
      <c r="AT192" s="22">
        <v>0</v>
      </c>
      <c r="AU192" s="22">
        <v>35.58801898074396</v>
      </c>
      <c r="AV192" s="22">
        <v>0</v>
      </c>
      <c r="AW192" s="22">
        <v>0</v>
      </c>
      <c r="AX192" s="22">
        <v>0</v>
      </c>
      <c r="AY192" s="22">
        <v>0</v>
      </c>
      <c r="AZ192" s="22">
        <v>230.2428289928096</v>
      </c>
      <c r="BA192" s="22">
        <v>103.30859644711012</v>
      </c>
      <c r="BB192" s="22">
        <v>0</v>
      </c>
      <c r="BD192" s="22">
        <v>0</v>
      </c>
      <c r="BE192" s="22">
        <v>0</v>
      </c>
      <c r="BF192" s="22">
        <v>0</v>
      </c>
      <c r="BG192" s="22">
        <v>0</v>
      </c>
      <c r="BH192" s="22">
        <v>0</v>
      </c>
      <c r="BI192" s="22">
        <v>1.6029931388300636</v>
      </c>
      <c r="BJ192" s="22">
        <v>8.642589636694368</v>
      </c>
      <c r="BK192" s="22">
        <v>50.416873396658204</v>
      </c>
      <c r="BL192" s="22">
        <v>0</v>
      </c>
      <c r="BM192" s="22">
        <v>0</v>
      </c>
      <c r="BN192" s="22">
        <v>0</v>
      </c>
      <c r="BP192" s="22">
        <v>0</v>
      </c>
      <c r="BQ192" s="22">
        <v>15.438157565879393</v>
      </c>
      <c r="BR192" s="22">
        <v>1.4302952382506742</v>
      </c>
      <c r="BS192" s="22">
        <v>11.757735482517667</v>
      </c>
      <c r="BT192" s="22">
        <v>5.814660959860639</v>
      </c>
      <c r="BU192" s="22">
        <v>3.684872492298437</v>
      </c>
      <c r="BV192" s="22">
        <v>5.654980703538353</v>
      </c>
      <c r="BW192" s="22">
        <v>91.43628703152777</v>
      </c>
      <c r="BX192" s="22">
        <v>64.63792760337977</v>
      </c>
      <c r="BY192" s="22">
        <v>38.15208992169518</v>
      </c>
      <c r="BZ192" s="22">
        <v>2.6183944870097595</v>
      </c>
    </row>
    <row r="193" spans="1:78" ht="12">
      <c r="A193" s="36" t="s">
        <v>19</v>
      </c>
      <c r="B193" s="36">
        <v>1732</v>
      </c>
      <c r="C193" s="36" t="s">
        <v>458</v>
      </c>
      <c r="D193" s="36" t="s">
        <v>459</v>
      </c>
      <c r="E193" s="36">
        <v>712</v>
      </c>
      <c r="F193" s="36" t="s">
        <v>100</v>
      </c>
      <c r="G193" s="36">
        <v>1</v>
      </c>
      <c r="H193" s="36">
        <f t="shared" si="33"/>
        <v>7121</v>
      </c>
      <c r="I193" s="37" t="str">
        <f t="shared" si="34"/>
        <v>San Jose</v>
      </c>
      <c r="J193" s="37"/>
      <c r="K193" s="38">
        <f t="shared" si="35"/>
        <v>2336.4949215516162</v>
      </c>
      <c r="L193" s="38">
        <f t="shared" si="36"/>
        <v>5583.554066057786</v>
      </c>
      <c r="M193" s="38">
        <f t="shared" si="37"/>
        <v>3247.0591445061705</v>
      </c>
      <c r="N193" s="37"/>
      <c r="O193" s="38">
        <f t="shared" si="38"/>
        <v>380.90271356038494</v>
      </c>
      <c r="P193" s="38">
        <f t="shared" si="39"/>
        <v>2218.6495198834536</v>
      </c>
      <c r="Q193" s="38">
        <f t="shared" si="40"/>
        <v>188.83761758792528</v>
      </c>
      <c r="R193" s="38">
        <f t="shared" si="41"/>
        <v>458.66929347440635</v>
      </c>
      <c r="T193" s="22">
        <v>0</v>
      </c>
      <c r="U193" s="22">
        <v>31.343627796382556</v>
      </c>
      <c r="V193" s="22">
        <v>38.97505459896013</v>
      </c>
      <c r="W193" s="22">
        <v>945.4109760508962</v>
      </c>
      <c r="X193" s="22">
        <v>6.345033067928494</v>
      </c>
      <c r="Y193" s="22">
        <v>33.87112718534735</v>
      </c>
      <c r="Z193" s="22">
        <v>156.45391928003252</v>
      </c>
      <c r="AA193" s="22">
        <v>155.24423679044392</v>
      </c>
      <c r="AB193" s="22">
        <v>556.5603616251686</v>
      </c>
      <c r="AC193" s="22">
        <v>412.2905851564563</v>
      </c>
      <c r="AD193" s="22">
        <v>0</v>
      </c>
      <c r="AF193" s="22">
        <v>0</v>
      </c>
      <c r="AG193" s="22">
        <v>10.674973573508654</v>
      </c>
      <c r="AH193" s="22">
        <v>0.5598200032190969</v>
      </c>
      <c r="AI193" s="22">
        <v>93.67495252187314</v>
      </c>
      <c r="AJ193" s="22">
        <v>2.5080629121183713</v>
      </c>
      <c r="AK193" s="22">
        <v>0</v>
      </c>
      <c r="AL193" s="22">
        <v>0</v>
      </c>
      <c r="AM193" s="22">
        <v>0</v>
      </c>
      <c r="AN193" s="22">
        <v>158.9840194546338</v>
      </c>
      <c r="AO193" s="22">
        <v>114.50088509503189</v>
      </c>
      <c r="AP193" s="22">
        <v>0</v>
      </c>
      <c r="AR193" s="22">
        <v>0</v>
      </c>
      <c r="AS193" s="22">
        <v>101.83102856655151</v>
      </c>
      <c r="AT193" s="22">
        <v>0</v>
      </c>
      <c r="AU193" s="22">
        <v>204.07837142954395</v>
      </c>
      <c r="AV193" s="22">
        <v>0</v>
      </c>
      <c r="AW193" s="22">
        <v>0</v>
      </c>
      <c r="AX193" s="22">
        <v>0</v>
      </c>
      <c r="AY193" s="22">
        <v>0</v>
      </c>
      <c r="AZ193" s="22">
        <v>1320.3202347286515</v>
      </c>
      <c r="BA193" s="22">
        <v>592.4198851587065</v>
      </c>
      <c r="BB193" s="22">
        <v>0</v>
      </c>
      <c r="BD193" s="22">
        <v>0</v>
      </c>
      <c r="BE193" s="22">
        <v>0</v>
      </c>
      <c r="BF193" s="22">
        <v>0</v>
      </c>
      <c r="BG193" s="22">
        <v>0</v>
      </c>
      <c r="BH193" s="22">
        <v>0</v>
      </c>
      <c r="BI193" s="22">
        <v>11.220951971810445</v>
      </c>
      <c r="BJ193" s="22">
        <v>44.60193580365487</v>
      </c>
      <c r="BK193" s="22">
        <v>133.01472981245996</v>
      </c>
      <c r="BL193" s="22">
        <v>0</v>
      </c>
      <c r="BM193" s="22">
        <v>0</v>
      </c>
      <c r="BN193" s="22">
        <v>0</v>
      </c>
      <c r="BP193" s="22">
        <v>0</v>
      </c>
      <c r="BQ193" s="22">
        <v>29.427520035542443</v>
      </c>
      <c r="BR193" s="22">
        <v>2.726364308742895</v>
      </c>
      <c r="BS193" s="22">
        <v>22.4120653651774</v>
      </c>
      <c r="BT193" s="22">
        <v>11.08364461018108</v>
      </c>
      <c r="BU193" s="22">
        <v>7.023937839266034</v>
      </c>
      <c r="BV193" s="22">
        <v>10.77926930359721</v>
      </c>
      <c r="BW193" s="22">
        <v>174.29172860256543</v>
      </c>
      <c r="BX193" s="22">
        <v>123.2099038688656</v>
      </c>
      <c r="BY193" s="22">
        <v>72.72379400051479</v>
      </c>
      <c r="BZ193" s="22">
        <v>4.991065539953534</v>
      </c>
    </row>
    <row r="194" spans="1:78" ht="12">
      <c r="A194" s="36" t="s">
        <v>19</v>
      </c>
      <c r="B194" s="36">
        <v>1732</v>
      </c>
      <c r="C194" s="36" t="s">
        <v>458</v>
      </c>
      <c r="D194" s="36" t="s">
        <v>459</v>
      </c>
      <c r="E194" s="36">
        <v>712</v>
      </c>
      <c r="F194" s="36" t="s">
        <v>100</v>
      </c>
      <c r="G194" s="36">
        <v>0</v>
      </c>
      <c r="H194" s="36">
        <f t="shared" si="33"/>
        <v>7120</v>
      </c>
      <c r="I194" s="37" t="s">
        <v>103</v>
      </c>
      <c r="J194" s="37"/>
      <c r="K194" s="38">
        <f t="shared" si="35"/>
        <v>1.7422132853826267</v>
      </c>
      <c r="L194" s="38">
        <f t="shared" si="36"/>
        <v>1.2859729808168647</v>
      </c>
      <c r="M194" s="38">
        <f t="shared" si="37"/>
        <v>-0.45624030456576187</v>
      </c>
      <c r="N194" s="37"/>
      <c r="O194" s="38">
        <f t="shared" si="38"/>
        <v>-0.45624030456576187</v>
      </c>
      <c r="P194" s="38">
        <f t="shared" si="39"/>
        <v>0</v>
      </c>
      <c r="Q194" s="38">
        <f t="shared" si="40"/>
        <v>0</v>
      </c>
      <c r="R194" s="38">
        <f t="shared" si="41"/>
        <v>0</v>
      </c>
      <c r="T194" s="22">
        <v>1.7422132853826267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F194" s="22">
        <v>-0.45624030456576187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R194" s="22">
        <v>0</v>
      </c>
      <c r="AS194" s="22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D194" s="22">
        <v>0</v>
      </c>
      <c r="BE194" s="22">
        <v>0</v>
      </c>
      <c r="BF194" s="22">
        <v>0</v>
      </c>
      <c r="BG194" s="22">
        <v>0</v>
      </c>
      <c r="BH194" s="22">
        <v>0</v>
      </c>
      <c r="BI194" s="22">
        <v>0</v>
      </c>
      <c r="BJ194" s="22">
        <v>0</v>
      </c>
      <c r="BK194" s="22">
        <v>0</v>
      </c>
      <c r="BL194" s="22">
        <v>0</v>
      </c>
      <c r="BM194" s="22">
        <v>0</v>
      </c>
      <c r="BN194" s="22">
        <v>0</v>
      </c>
      <c r="BP194" s="22">
        <v>0</v>
      </c>
      <c r="BQ194" s="22">
        <v>0</v>
      </c>
      <c r="BR194" s="22">
        <v>0</v>
      </c>
      <c r="BS194" s="22">
        <v>0</v>
      </c>
      <c r="BT194" s="22">
        <v>0</v>
      </c>
      <c r="BU194" s="22">
        <v>0</v>
      </c>
      <c r="BV194" s="22">
        <v>0</v>
      </c>
      <c r="BW194" s="22">
        <v>0</v>
      </c>
      <c r="BX194" s="22">
        <v>0</v>
      </c>
      <c r="BY194" s="22">
        <v>0</v>
      </c>
      <c r="BZ194" s="22">
        <v>0</v>
      </c>
    </row>
    <row r="195" spans="1:78" ht="12">
      <c r="A195" s="36" t="s">
        <v>19</v>
      </c>
      <c r="B195" s="36">
        <v>1733</v>
      </c>
      <c r="C195" s="36" t="s">
        <v>460</v>
      </c>
      <c r="D195" s="36" t="s">
        <v>461</v>
      </c>
      <c r="E195" s="36">
        <v>712</v>
      </c>
      <c r="F195" s="36" t="s">
        <v>100</v>
      </c>
      <c r="G195" s="36">
        <v>1</v>
      </c>
      <c r="H195" s="36">
        <f t="shared" si="33"/>
        <v>7121</v>
      </c>
      <c r="I195" s="37" t="str">
        <f t="shared" si="34"/>
        <v>San Jose</v>
      </c>
      <c r="J195" s="37"/>
      <c r="K195" s="38">
        <f t="shared" si="35"/>
        <v>3439.5065090397316</v>
      </c>
      <c r="L195" s="38">
        <f t="shared" si="36"/>
        <v>5228.483983571835</v>
      </c>
      <c r="M195" s="38">
        <f t="shared" si="37"/>
        <v>1788.9774745321035</v>
      </c>
      <c r="N195" s="37"/>
      <c r="O195" s="38">
        <f t="shared" si="38"/>
        <v>484.0341044161691</v>
      </c>
      <c r="P195" s="38">
        <f t="shared" si="39"/>
        <v>895.6511680837273</v>
      </c>
      <c r="Q195" s="38">
        <f t="shared" si="40"/>
        <v>243.50324321459968</v>
      </c>
      <c r="R195" s="38">
        <f t="shared" si="41"/>
        <v>165.78895881760735</v>
      </c>
      <c r="T195" s="22">
        <v>0</v>
      </c>
      <c r="U195" s="22">
        <v>41.28185124401605</v>
      </c>
      <c r="V195" s="22">
        <v>124.8792565721784</v>
      </c>
      <c r="W195" s="22">
        <v>1700.2658422296188</v>
      </c>
      <c r="X195" s="22">
        <v>8.72442046840168</v>
      </c>
      <c r="Y195" s="22">
        <v>35.630666259910846</v>
      </c>
      <c r="Z195" s="22">
        <v>150.49892581262645</v>
      </c>
      <c r="AA195" s="22">
        <v>220.34665867030748</v>
      </c>
      <c r="AB195" s="22">
        <v>371.4054381711263</v>
      </c>
      <c r="AC195" s="22">
        <v>667.6040109754434</v>
      </c>
      <c r="AD195" s="22">
        <v>118.8694386361022</v>
      </c>
      <c r="AF195" s="22">
        <v>0</v>
      </c>
      <c r="AG195" s="22">
        <v>14.059721291938228</v>
      </c>
      <c r="AH195" s="22">
        <v>1.7937089899060863</v>
      </c>
      <c r="AI195" s="22">
        <v>168.46887341071843</v>
      </c>
      <c r="AJ195" s="22">
        <v>3.4485865041627606</v>
      </c>
      <c r="AK195" s="22">
        <v>0</v>
      </c>
      <c r="AL195" s="22">
        <v>0</v>
      </c>
      <c r="AM195" s="22">
        <v>0</v>
      </c>
      <c r="AN195" s="22">
        <v>106.09366652582845</v>
      </c>
      <c r="AO195" s="22">
        <v>185.4062471998328</v>
      </c>
      <c r="AP195" s="22">
        <v>4.76330049378231</v>
      </c>
      <c r="AR195" s="22">
        <v>0</v>
      </c>
      <c r="AS195" s="22">
        <v>41.108376453974714</v>
      </c>
      <c r="AT195" s="22">
        <v>0</v>
      </c>
      <c r="AU195" s="22">
        <v>82.38481567881774</v>
      </c>
      <c r="AV195" s="22">
        <v>0</v>
      </c>
      <c r="AW195" s="22">
        <v>0</v>
      </c>
      <c r="AX195" s="22">
        <v>0</v>
      </c>
      <c r="AY195" s="22">
        <v>0</v>
      </c>
      <c r="AZ195" s="22">
        <v>533.0027793400271</v>
      </c>
      <c r="BA195" s="22">
        <v>239.15519661090758</v>
      </c>
      <c r="BB195" s="22">
        <v>0</v>
      </c>
      <c r="BD195" s="22">
        <v>0</v>
      </c>
      <c r="BE195" s="22">
        <v>0</v>
      </c>
      <c r="BF195" s="22">
        <v>0</v>
      </c>
      <c r="BG195" s="22">
        <v>0</v>
      </c>
      <c r="BH195" s="22">
        <v>0</v>
      </c>
      <c r="BI195" s="22">
        <v>11.803858567748652</v>
      </c>
      <c r="BJ195" s="22">
        <v>42.90428426787562</v>
      </c>
      <c r="BK195" s="22">
        <v>188.7951003789754</v>
      </c>
      <c r="BL195" s="22">
        <v>0</v>
      </c>
      <c r="BM195" s="22">
        <v>0</v>
      </c>
      <c r="BN195" s="22">
        <v>0</v>
      </c>
      <c r="BP195" s="22">
        <v>0</v>
      </c>
      <c r="BQ195" s="22">
        <v>10.63676591541678</v>
      </c>
      <c r="BR195" s="22">
        <v>0.9854618709704226</v>
      </c>
      <c r="BS195" s="22">
        <v>8.100984815658371</v>
      </c>
      <c r="BT195" s="22">
        <v>4.006254453850509</v>
      </c>
      <c r="BU195" s="22">
        <v>2.5388473955832596</v>
      </c>
      <c r="BV195" s="22">
        <v>3.896236046500671</v>
      </c>
      <c r="BW195" s="22">
        <v>62.998863509385295</v>
      </c>
      <c r="BX195" s="22">
        <v>44.5350102329807</v>
      </c>
      <c r="BY195" s="22">
        <v>26.286481916593075</v>
      </c>
      <c r="BZ195" s="22">
        <v>1.804052660668264</v>
      </c>
    </row>
    <row r="196" spans="1:78" ht="12">
      <c r="A196" s="36" t="s">
        <v>19</v>
      </c>
      <c r="B196" s="36">
        <v>1734</v>
      </c>
      <c r="C196" s="36" t="s">
        <v>462</v>
      </c>
      <c r="D196" s="36" t="s">
        <v>463</v>
      </c>
      <c r="E196" s="36">
        <v>712</v>
      </c>
      <c r="F196" s="36" t="s">
        <v>100</v>
      </c>
      <c r="G196" s="36">
        <v>1</v>
      </c>
      <c r="H196" s="36">
        <f t="shared" si="33"/>
        <v>7121</v>
      </c>
      <c r="I196" s="37" t="str">
        <f t="shared" si="34"/>
        <v>San Jose</v>
      </c>
      <c r="J196" s="37"/>
      <c r="K196" s="38">
        <f t="shared" si="35"/>
        <v>6896.638328958667</v>
      </c>
      <c r="L196" s="38">
        <f t="shared" si="36"/>
        <v>14687.25352785956</v>
      </c>
      <c r="M196" s="38">
        <f t="shared" si="37"/>
        <v>7790.615198900894</v>
      </c>
      <c r="N196" s="37"/>
      <c r="O196" s="38">
        <f t="shared" si="38"/>
        <v>569.9216803899117</v>
      </c>
      <c r="P196" s="38">
        <f t="shared" si="39"/>
        <v>0.7755174868083514</v>
      </c>
      <c r="Q196" s="38">
        <f t="shared" si="40"/>
        <v>710.7287867795069</v>
      </c>
      <c r="R196" s="38">
        <f t="shared" si="41"/>
        <v>6509.189214244667</v>
      </c>
      <c r="T196" s="22">
        <v>1.7422132853826269</v>
      </c>
      <c r="U196" s="22">
        <v>133.78377717968166</v>
      </c>
      <c r="V196" s="22">
        <v>2750.5252816980437</v>
      </c>
      <c r="W196" s="22">
        <v>869.6096505768824</v>
      </c>
      <c r="X196" s="22">
        <v>90.41672121798102</v>
      </c>
      <c r="Y196" s="22">
        <v>237.97765983471325</v>
      </c>
      <c r="Z196" s="22">
        <v>263.64380169334197</v>
      </c>
      <c r="AA196" s="22">
        <v>649.7722491471001</v>
      </c>
      <c r="AB196" s="22">
        <v>283.7581371277927</v>
      </c>
      <c r="AC196" s="22">
        <v>915.7000961352367</v>
      </c>
      <c r="AD196" s="22">
        <v>699.7087410625107</v>
      </c>
      <c r="AF196" s="22">
        <v>-0.45624030456576187</v>
      </c>
      <c r="AG196" s="22">
        <v>45.56391159424426</v>
      </c>
      <c r="AH196" s="22">
        <v>39.50729737003341</v>
      </c>
      <c r="AI196" s="22">
        <v>86.16426590542008</v>
      </c>
      <c r="AJ196" s="22">
        <v>35.739896497686786</v>
      </c>
      <c r="AK196" s="22">
        <v>0</v>
      </c>
      <c r="AL196" s="22">
        <v>0</v>
      </c>
      <c r="AM196" s="22">
        <v>0</v>
      </c>
      <c r="AN196" s="22">
        <v>81.05681306840582</v>
      </c>
      <c r="AO196" s="22">
        <v>254.30721744301394</v>
      </c>
      <c r="AP196" s="22">
        <v>28.038518815673147</v>
      </c>
      <c r="AR196" s="22">
        <v>0</v>
      </c>
      <c r="AS196" s="22">
        <v>0.035594510374576824</v>
      </c>
      <c r="AT196" s="22">
        <v>0</v>
      </c>
      <c r="AU196" s="22">
        <v>0.07133454126242302</v>
      </c>
      <c r="AV196" s="22">
        <v>0</v>
      </c>
      <c r="AW196" s="22">
        <v>0</v>
      </c>
      <c r="AX196" s="22">
        <v>0</v>
      </c>
      <c r="AY196" s="22">
        <v>0</v>
      </c>
      <c r="AZ196" s="22">
        <v>0.4615111224384661</v>
      </c>
      <c r="BA196" s="22">
        <v>0.20707731273288557</v>
      </c>
      <c r="BB196" s="22">
        <v>0</v>
      </c>
      <c r="BD196" s="22">
        <v>0</v>
      </c>
      <c r="BE196" s="22">
        <v>0</v>
      </c>
      <c r="BF196" s="22">
        <v>0</v>
      </c>
      <c r="BG196" s="22">
        <v>0</v>
      </c>
      <c r="BH196" s="22">
        <v>0</v>
      </c>
      <c r="BI196" s="22">
        <v>78.83811710064224</v>
      </c>
      <c r="BJ196" s="22">
        <v>75.15966344768137</v>
      </c>
      <c r="BK196" s="22">
        <v>556.7310062311833</v>
      </c>
      <c r="BL196" s="22">
        <v>0</v>
      </c>
      <c r="BM196" s="22">
        <v>0</v>
      </c>
      <c r="BN196" s="22">
        <v>0</v>
      </c>
      <c r="BP196" s="22">
        <v>0</v>
      </c>
      <c r="BQ196" s="22">
        <v>417.6196199364937</v>
      </c>
      <c r="BR196" s="22">
        <v>38.69110360133823</v>
      </c>
      <c r="BS196" s="22">
        <v>318.0600406861539</v>
      </c>
      <c r="BT196" s="22">
        <v>157.29315429993443</v>
      </c>
      <c r="BU196" s="22">
        <v>99.67996784468986</v>
      </c>
      <c r="BV196" s="22">
        <v>152.97362279676724</v>
      </c>
      <c r="BW196" s="22">
        <v>2473.4549621974684</v>
      </c>
      <c r="BX196" s="22">
        <v>1748.5290355415807</v>
      </c>
      <c r="BY196" s="22">
        <v>1032.0571755334126</v>
      </c>
      <c r="BZ196" s="22">
        <v>70.83053180682691</v>
      </c>
    </row>
    <row r="197" spans="1:78" ht="12">
      <c r="A197" s="36" t="s">
        <v>19</v>
      </c>
      <c r="B197" s="36">
        <v>1735</v>
      </c>
      <c r="C197" s="36" t="s">
        <v>464</v>
      </c>
      <c r="D197" s="36" t="s">
        <v>465</v>
      </c>
      <c r="E197" s="36">
        <v>712</v>
      </c>
      <c r="F197" s="36" t="s">
        <v>100</v>
      </c>
      <c r="G197" s="36">
        <v>1</v>
      </c>
      <c r="H197" s="36">
        <f aca="true" t="shared" si="42" ref="H197:H258">E197*10+G197</f>
        <v>7121</v>
      </c>
      <c r="I197" s="37" t="str">
        <f t="shared" si="34"/>
        <v>San Jose</v>
      </c>
      <c r="J197" s="37"/>
      <c r="K197" s="38">
        <f t="shared" si="35"/>
        <v>11648.676707702873</v>
      </c>
      <c r="L197" s="38">
        <f t="shared" si="36"/>
        <v>19729.145537921042</v>
      </c>
      <c r="M197" s="38">
        <f t="shared" si="37"/>
        <v>8080.468830218169</v>
      </c>
      <c r="N197" s="37"/>
      <c r="O197" s="38">
        <f t="shared" si="38"/>
        <v>531.6020010699553</v>
      </c>
      <c r="P197" s="38">
        <f t="shared" si="39"/>
        <v>0</v>
      </c>
      <c r="Q197" s="38">
        <f t="shared" si="40"/>
        <v>1273.6391771399444</v>
      </c>
      <c r="R197" s="38">
        <f t="shared" si="41"/>
        <v>6275.22765200827</v>
      </c>
      <c r="T197" s="22">
        <v>1.7422132853826269</v>
      </c>
      <c r="U197" s="22">
        <v>434.2239167889096</v>
      </c>
      <c r="V197" s="22">
        <v>8238.053887376125</v>
      </c>
      <c r="W197" s="22">
        <v>407.43212442282504</v>
      </c>
      <c r="X197" s="22">
        <v>149.1082770963196</v>
      </c>
      <c r="Y197" s="22">
        <v>326.39449833152895</v>
      </c>
      <c r="Z197" s="22">
        <v>201.38705180682385</v>
      </c>
      <c r="AA197" s="22">
        <v>1293.2846500365208</v>
      </c>
      <c r="AB197" s="22">
        <v>90.93407483245869</v>
      </c>
      <c r="AC197" s="22">
        <v>506.116013725978</v>
      </c>
      <c r="AD197" s="22">
        <v>0</v>
      </c>
      <c r="AF197" s="22">
        <v>-0.45624030456576187</v>
      </c>
      <c r="AG197" s="22">
        <v>147.88743877446134</v>
      </c>
      <c r="AH197" s="22">
        <v>118.32766884367729</v>
      </c>
      <c r="AI197" s="22">
        <v>40.369940563435314</v>
      </c>
      <c r="AJ197" s="22">
        <v>58.939478434781726</v>
      </c>
      <c r="AK197" s="22">
        <v>0</v>
      </c>
      <c r="AL197" s="22">
        <v>0</v>
      </c>
      <c r="AM197" s="22">
        <v>0</v>
      </c>
      <c r="AN197" s="22">
        <v>25.975735462076</v>
      </c>
      <c r="AO197" s="22">
        <v>140.55797929608946</v>
      </c>
      <c r="AP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D197" s="22">
        <v>0</v>
      </c>
      <c r="BE197" s="22">
        <v>0</v>
      </c>
      <c r="BF197" s="22">
        <v>0</v>
      </c>
      <c r="BG197" s="22">
        <v>0</v>
      </c>
      <c r="BH197" s="22">
        <v>0</v>
      </c>
      <c r="BI197" s="22">
        <v>108.129173546537</v>
      </c>
      <c r="BJ197" s="22">
        <v>57.4114883008983</v>
      </c>
      <c r="BK197" s="22">
        <v>1108.098515292509</v>
      </c>
      <c r="BL197" s="22">
        <v>0</v>
      </c>
      <c r="BM197" s="22">
        <v>0</v>
      </c>
      <c r="BN197" s="22">
        <v>0</v>
      </c>
      <c r="BP197" s="22">
        <v>0</v>
      </c>
      <c r="BQ197" s="22">
        <v>402.6090041001786</v>
      </c>
      <c r="BR197" s="22">
        <v>37.300418717972185</v>
      </c>
      <c r="BS197" s="22">
        <v>306.627921945304</v>
      </c>
      <c r="BT197" s="22">
        <v>151.63952357914218</v>
      </c>
      <c r="BU197" s="22">
        <v>96.0971435891618</v>
      </c>
      <c r="BV197" s="22">
        <v>147.4752501742338</v>
      </c>
      <c r="BW197" s="22">
        <v>2384.5508962639296</v>
      </c>
      <c r="BX197" s="22">
        <v>1685.6811797939306</v>
      </c>
      <c r="BY197" s="22">
        <v>994.9616631496787</v>
      </c>
      <c r="BZ197" s="22">
        <v>68.28465069473775</v>
      </c>
    </row>
    <row r="198" spans="1:78" ht="12">
      <c r="A198" s="36" t="s">
        <v>19</v>
      </c>
      <c r="B198" s="36">
        <v>1736</v>
      </c>
      <c r="C198" s="36" t="s">
        <v>466</v>
      </c>
      <c r="D198" s="36" t="s">
        <v>467</v>
      </c>
      <c r="E198" s="36">
        <v>715</v>
      </c>
      <c r="F198" s="36" t="s">
        <v>102</v>
      </c>
      <c r="G198" s="36">
        <v>1</v>
      </c>
      <c r="H198" s="36">
        <f t="shared" si="42"/>
        <v>7151</v>
      </c>
      <c r="I198" s="37" t="str">
        <f t="shared" si="34"/>
        <v>Sunnyvale</v>
      </c>
      <c r="J198" s="37"/>
      <c r="K198" s="38">
        <f t="shared" si="35"/>
        <v>4156.547018013515</v>
      </c>
      <c r="L198" s="38">
        <f t="shared" si="36"/>
        <v>5377.419864342568</v>
      </c>
      <c r="M198" s="38">
        <f t="shared" si="37"/>
        <v>1220.8728463290524</v>
      </c>
      <c r="N198" s="37"/>
      <c r="O198" s="38">
        <f t="shared" si="38"/>
        <v>189.28750902232036</v>
      </c>
      <c r="P198" s="38">
        <f t="shared" si="39"/>
        <v>1279.522869941247</v>
      </c>
      <c r="Q198" s="38">
        <f t="shared" si="40"/>
        <v>752.0624673654852</v>
      </c>
      <c r="R198" s="38">
        <f t="shared" si="41"/>
        <v>-1000.0000000000002</v>
      </c>
      <c r="T198" s="22">
        <v>0</v>
      </c>
      <c r="U198" s="22">
        <v>64.98069177298822</v>
      </c>
      <c r="V198" s="22">
        <v>1609.1129684427829</v>
      </c>
      <c r="W198" s="22">
        <v>361.1090921887054</v>
      </c>
      <c r="X198" s="22">
        <v>21.414486604258666</v>
      </c>
      <c r="Y198" s="22">
        <v>973.4649930022554</v>
      </c>
      <c r="Z198" s="22">
        <v>14.616802147269473</v>
      </c>
      <c r="AA198" s="22">
        <v>758.6936088307178</v>
      </c>
      <c r="AB198" s="22">
        <v>216.92707008225074</v>
      </c>
      <c r="AC198" s="22">
        <v>136.2273049422864</v>
      </c>
      <c r="AD198" s="22">
        <v>0</v>
      </c>
      <c r="AF198" s="22">
        <v>0</v>
      </c>
      <c r="AG198" s="22">
        <v>22.131042774347208</v>
      </c>
      <c r="AH198" s="22">
        <v>23.11256870433129</v>
      </c>
      <c r="AI198" s="22">
        <v>35.780076520047324</v>
      </c>
      <c r="AJ198" s="22">
        <v>8.464712328399504</v>
      </c>
      <c r="AK198" s="22">
        <v>0</v>
      </c>
      <c r="AL198" s="22">
        <v>0</v>
      </c>
      <c r="AM198" s="22">
        <v>0</v>
      </c>
      <c r="AN198" s="22">
        <v>61.966212307121026</v>
      </c>
      <c r="AO198" s="22">
        <v>37.83289638807399</v>
      </c>
      <c r="AP198" s="22">
        <v>0</v>
      </c>
      <c r="AR198" s="22">
        <v>0</v>
      </c>
      <c r="AS198" s="22">
        <v>58.72722516686078</v>
      </c>
      <c r="AT198" s="22">
        <v>0</v>
      </c>
      <c r="AU198" s="22">
        <v>117.6945439846591</v>
      </c>
      <c r="AV198" s="22">
        <v>0</v>
      </c>
      <c r="AW198" s="22">
        <v>0</v>
      </c>
      <c r="AX198" s="22">
        <v>0</v>
      </c>
      <c r="AY198" s="22">
        <v>0</v>
      </c>
      <c r="AZ198" s="22">
        <v>761.4451587965318</v>
      </c>
      <c r="BA198" s="22">
        <v>341.65594199319554</v>
      </c>
      <c r="BB198" s="22">
        <v>0</v>
      </c>
      <c r="BD198" s="22">
        <v>0</v>
      </c>
      <c r="BE198" s="22">
        <v>0</v>
      </c>
      <c r="BF198" s="22">
        <v>0</v>
      </c>
      <c r="BG198" s="22">
        <v>0</v>
      </c>
      <c r="BH198" s="22">
        <v>0</v>
      </c>
      <c r="BI198" s="22">
        <v>255.05575031595768</v>
      </c>
      <c r="BJ198" s="22">
        <v>3.2666340189173146</v>
      </c>
      <c r="BK198" s="22">
        <v>493.74008303061026</v>
      </c>
      <c r="BL198" s="22">
        <v>0</v>
      </c>
      <c r="BM198" s="22">
        <v>0</v>
      </c>
      <c r="BN198" s="22">
        <v>0</v>
      </c>
      <c r="BP198" s="22">
        <v>0</v>
      </c>
      <c r="BQ198" s="22">
        <v>-36.40832840784246</v>
      </c>
      <c r="BR198" s="22">
        <v>-10.406975231623345</v>
      </c>
      <c r="BS198" s="22">
        <v>-69.1055414353817</v>
      </c>
      <c r="BT198" s="22">
        <v>-3.811434924061988</v>
      </c>
      <c r="BU198" s="22">
        <v>-114.84482361858176</v>
      </c>
      <c r="BV198" s="22">
        <v>-1.4708784540802649</v>
      </c>
      <c r="BW198" s="22">
        <v>-222.31803313131053</v>
      </c>
      <c r="BX198" s="22">
        <v>-370.7602497210474</v>
      </c>
      <c r="BY198" s="22">
        <v>-170.87373507607066</v>
      </c>
      <c r="BZ198" s="22">
        <v>0</v>
      </c>
    </row>
    <row r="199" spans="1:78" ht="12">
      <c r="A199" s="36" t="s">
        <v>19</v>
      </c>
      <c r="B199" s="36">
        <v>1737</v>
      </c>
      <c r="C199" s="36" t="s">
        <v>468</v>
      </c>
      <c r="D199" s="36" t="s">
        <v>469</v>
      </c>
      <c r="E199" s="36">
        <v>715</v>
      </c>
      <c r="F199" s="36" t="s">
        <v>102</v>
      </c>
      <c r="G199" s="36">
        <v>1</v>
      </c>
      <c r="H199" s="36">
        <f t="shared" si="42"/>
        <v>7151</v>
      </c>
      <c r="I199" s="37" t="str">
        <f t="shared" si="34"/>
        <v>Sunnyvale</v>
      </c>
      <c r="J199" s="37"/>
      <c r="K199" s="38">
        <f t="shared" si="35"/>
        <v>3749.1330079194868</v>
      </c>
      <c r="L199" s="38">
        <f t="shared" si="36"/>
        <v>5663.727227633373</v>
      </c>
      <c r="M199" s="38">
        <f t="shared" si="37"/>
        <v>1914.5942197138866</v>
      </c>
      <c r="N199" s="37"/>
      <c r="O199" s="38">
        <f t="shared" si="38"/>
        <v>329.70661979032593</v>
      </c>
      <c r="P199" s="38">
        <f t="shared" si="39"/>
        <v>715.8069582715991</v>
      </c>
      <c r="Q199" s="38">
        <f t="shared" si="40"/>
        <v>858.5496689776822</v>
      </c>
      <c r="R199" s="38">
        <f t="shared" si="41"/>
        <v>10.53097267427945</v>
      </c>
      <c r="T199" s="22">
        <v>4.355533213456567</v>
      </c>
      <c r="U199" s="22">
        <v>29.050191616159445</v>
      </c>
      <c r="V199" s="22">
        <v>471.6777015751706</v>
      </c>
      <c r="W199" s="22">
        <v>619.0441580377807</v>
      </c>
      <c r="X199" s="22">
        <v>15.862582669821238</v>
      </c>
      <c r="Y199" s="22">
        <v>406.01364145552714</v>
      </c>
      <c r="Z199" s="22">
        <v>237.65837565375182</v>
      </c>
      <c r="AA199" s="22">
        <v>1074.1899610177495</v>
      </c>
      <c r="AB199" s="22">
        <v>216.9270700822507</v>
      </c>
      <c r="AC199" s="22">
        <v>663.0931730634471</v>
      </c>
      <c r="AD199" s="22">
        <v>11.260619534371916</v>
      </c>
      <c r="AF199" s="22">
        <v>-1.1406007614144047</v>
      </c>
      <c r="AG199" s="22">
        <v>9.893877946178751</v>
      </c>
      <c r="AH199" s="22">
        <v>6.774964528753561</v>
      </c>
      <c r="AI199" s="22">
        <v>61.33727403436684</v>
      </c>
      <c r="AJ199" s="22">
        <v>6.270157280295931</v>
      </c>
      <c r="AK199" s="22">
        <v>0</v>
      </c>
      <c r="AL199" s="22">
        <v>0</v>
      </c>
      <c r="AM199" s="22">
        <v>0</v>
      </c>
      <c r="AN199" s="22">
        <v>61.96621230712102</v>
      </c>
      <c r="AO199" s="22">
        <v>184.15350228632042</v>
      </c>
      <c r="AP199" s="22">
        <v>0.4512321687037732</v>
      </c>
      <c r="AR199" s="22">
        <v>0</v>
      </c>
      <c r="AS199" s="22">
        <v>32.853931259823575</v>
      </c>
      <c r="AT199" s="22">
        <v>0</v>
      </c>
      <c r="AU199" s="22">
        <v>65.84217876362786</v>
      </c>
      <c r="AV199" s="22">
        <v>0</v>
      </c>
      <c r="AW199" s="22">
        <v>0</v>
      </c>
      <c r="AX199" s="22">
        <v>0</v>
      </c>
      <c r="AY199" s="22">
        <v>0</v>
      </c>
      <c r="AZ199" s="22">
        <v>425.97733562496427</v>
      </c>
      <c r="BA199" s="22">
        <v>191.13351262318338</v>
      </c>
      <c r="BB199" s="22">
        <v>0</v>
      </c>
      <c r="BD199" s="22">
        <v>0</v>
      </c>
      <c r="BE199" s="22">
        <v>0</v>
      </c>
      <c r="BF199" s="22">
        <v>0</v>
      </c>
      <c r="BG199" s="22">
        <v>0</v>
      </c>
      <c r="BH199" s="22">
        <v>0</v>
      </c>
      <c r="BI199" s="22">
        <v>106.37887823842246</v>
      </c>
      <c r="BJ199" s="22">
        <v>53.11304941869263</v>
      </c>
      <c r="BK199" s="22">
        <v>699.0577413205672</v>
      </c>
      <c r="BL199" s="22">
        <v>0</v>
      </c>
      <c r="BM199" s="22">
        <v>0</v>
      </c>
      <c r="BN199" s="22">
        <v>0</v>
      </c>
      <c r="BP199" s="22">
        <v>0</v>
      </c>
      <c r="BQ199" s="22">
        <v>0.38841141173734417</v>
      </c>
      <c r="BR199" s="22">
        <v>1.0903371850093881</v>
      </c>
      <c r="BS199" s="22">
        <v>0.5165646549784307</v>
      </c>
      <c r="BT199" s="22">
        <v>0.16412375516626618</v>
      </c>
      <c r="BU199" s="22">
        <v>0.4506715670123718</v>
      </c>
      <c r="BV199" s="22">
        <v>0.09900391159082089</v>
      </c>
      <c r="BW199" s="22">
        <v>2.868114118024418</v>
      </c>
      <c r="BX199" s="22">
        <v>3.0381177283161933</v>
      </c>
      <c r="BY199" s="22">
        <v>1.747436843731147</v>
      </c>
      <c r="BZ199" s="22">
        <v>0.1681914987130697</v>
      </c>
    </row>
    <row r="200" spans="1:78" ht="12">
      <c r="A200" s="36" t="s">
        <v>19</v>
      </c>
      <c r="B200" s="36">
        <v>1738</v>
      </c>
      <c r="C200" s="36" t="s">
        <v>470</v>
      </c>
      <c r="D200" s="36" t="s">
        <v>471</v>
      </c>
      <c r="E200" s="36">
        <v>715</v>
      </c>
      <c r="F200" s="36" t="s">
        <v>102</v>
      </c>
      <c r="G200" s="36">
        <v>1</v>
      </c>
      <c r="H200" s="36">
        <f t="shared" si="42"/>
        <v>7151</v>
      </c>
      <c r="I200" s="37" t="str">
        <f t="shared" si="34"/>
        <v>Sunnyvale</v>
      </c>
      <c r="J200" s="37"/>
      <c r="K200" s="38">
        <f t="shared" si="35"/>
        <v>13159.901440352874</v>
      </c>
      <c r="L200" s="38">
        <f t="shared" si="36"/>
        <v>16353.416433039098</v>
      </c>
      <c r="M200" s="38">
        <f t="shared" si="37"/>
        <v>3193.514992686223</v>
      </c>
      <c r="N200" s="37"/>
      <c r="O200" s="38">
        <f t="shared" si="38"/>
        <v>1363.2266459164377</v>
      </c>
      <c r="P200" s="38">
        <f t="shared" si="39"/>
        <v>1657.8205913793954</v>
      </c>
      <c r="Q200" s="38">
        <f t="shared" si="40"/>
        <v>666.0672525164259</v>
      </c>
      <c r="R200" s="38">
        <f t="shared" si="41"/>
        <v>-493.5994971260356</v>
      </c>
      <c r="T200" s="22">
        <v>24.390985995356775</v>
      </c>
      <c r="U200" s="22">
        <v>80.270266307809</v>
      </c>
      <c r="V200" s="22">
        <v>358.72958416593923</v>
      </c>
      <c r="W200" s="22">
        <v>2431.9591922912814</v>
      </c>
      <c r="X200" s="22">
        <v>37.2770692740799</v>
      </c>
      <c r="Y200" s="22">
        <v>118.76888753303615</v>
      </c>
      <c r="Z200" s="22">
        <v>318.3214689849798</v>
      </c>
      <c r="AA200" s="22">
        <v>866.3629988628006</v>
      </c>
      <c r="AB200" s="22">
        <v>1349.7684360673384</v>
      </c>
      <c r="AC200" s="22">
        <v>1650.9666757906239</v>
      </c>
      <c r="AD200" s="22">
        <v>5923.085875079628</v>
      </c>
      <c r="AF200" s="22">
        <v>-6.3873642639206665</v>
      </c>
      <c r="AG200" s="22">
        <v>27.338346956546552</v>
      </c>
      <c r="AH200" s="22">
        <v>5.152629009220668</v>
      </c>
      <c r="AI200" s="22">
        <v>240.96786227786976</v>
      </c>
      <c r="AJ200" s="22">
        <v>14.734869608695432</v>
      </c>
      <c r="AK200" s="22">
        <v>0</v>
      </c>
      <c r="AL200" s="22">
        <v>0</v>
      </c>
      <c r="AM200" s="22">
        <v>0</v>
      </c>
      <c r="AN200" s="22">
        <v>385.56754324430875</v>
      </c>
      <c r="AO200" s="22">
        <v>458.5046383455326</v>
      </c>
      <c r="AP200" s="22">
        <v>237.3481207381847</v>
      </c>
      <c r="AR200" s="22">
        <v>0</v>
      </c>
      <c r="AS200" s="22">
        <v>76.09024070094704</v>
      </c>
      <c r="AT200" s="22">
        <v>0</v>
      </c>
      <c r="AU200" s="22">
        <v>152.49156001387857</v>
      </c>
      <c r="AV200" s="22">
        <v>0</v>
      </c>
      <c r="AW200" s="22">
        <v>0</v>
      </c>
      <c r="AX200" s="22">
        <v>0</v>
      </c>
      <c r="AY200" s="22">
        <v>0</v>
      </c>
      <c r="AZ200" s="22">
        <v>986.5704577183586</v>
      </c>
      <c r="BA200" s="22">
        <v>442.6683329462113</v>
      </c>
      <c r="BB200" s="22">
        <v>0</v>
      </c>
      <c r="BD200" s="22">
        <v>0</v>
      </c>
      <c r="BE200" s="22">
        <v>0</v>
      </c>
      <c r="BF200" s="22">
        <v>0</v>
      </c>
      <c r="BG200" s="22">
        <v>0</v>
      </c>
      <c r="BH200" s="22">
        <v>0</v>
      </c>
      <c r="BI200" s="22">
        <v>31.11841508599575</v>
      </c>
      <c r="BJ200" s="22">
        <v>71.14002974531043</v>
      </c>
      <c r="BK200" s="22">
        <v>563.8088076851197</v>
      </c>
      <c r="BL200" s="22">
        <v>0</v>
      </c>
      <c r="BM200" s="22">
        <v>0</v>
      </c>
      <c r="BN200" s="22">
        <v>0</v>
      </c>
      <c r="BP200" s="22">
        <v>0</v>
      </c>
      <c r="BQ200" s="22">
        <v>-12.991052813768695</v>
      </c>
      <c r="BR200" s="22">
        <v>-0.6897901041195622</v>
      </c>
      <c r="BS200" s="22">
        <v>-52.67299768404976</v>
      </c>
      <c r="BT200" s="22">
        <v>-1.9725788958183677</v>
      </c>
      <c r="BU200" s="22">
        <v>-4.165868480690667</v>
      </c>
      <c r="BV200" s="22">
        <v>-9.52362152161009</v>
      </c>
      <c r="BW200" s="22">
        <v>-75.47792310695921</v>
      </c>
      <c r="BX200" s="22">
        <v>-183.69015367819037</v>
      </c>
      <c r="BY200" s="22">
        <v>-120.64136513315306</v>
      </c>
      <c r="BZ200" s="22">
        <v>-31.774145707675828</v>
      </c>
    </row>
    <row r="201" spans="1:78" ht="12">
      <c r="A201" s="36" t="s">
        <v>19</v>
      </c>
      <c r="B201" s="36">
        <v>1738</v>
      </c>
      <c r="C201" s="36" t="s">
        <v>470</v>
      </c>
      <c r="D201" s="36" t="s">
        <v>471</v>
      </c>
      <c r="E201" s="36">
        <v>715</v>
      </c>
      <c r="F201" s="36" t="s">
        <v>102</v>
      </c>
      <c r="G201" s="36">
        <v>0</v>
      </c>
      <c r="H201" s="36">
        <f t="shared" si="42"/>
        <v>7150</v>
      </c>
      <c r="I201" s="37" t="s">
        <v>103</v>
      </c>
      <c r="J201" s="37"/>
      <c r="K201" s="38">
        <f t="shared" si="35"/>
        <v>27.135857641847103</v>
      </c>
      <c r="L201" s="38">
        <f t="shared" si="36"/>
        <v>32.78408495280446</v>
      </c>
      <c r="M201" s="38">
        <f t="shared" si="37"/>
        <v>5.648227310957363</v>
      </c>
      <c r="N201" s="37"/>
      <c r="O201" s="38">
        <f t="shared" si="38"/>
        <v>6.150208422082319</v>
      </c>
      <c r="P201" s="38">
        <f t="shared" si="39"/>
        <v>0.5158263357475541</v>
      </c>
      <c r="Q201" s="38">
        <f t="shared" si="40"/>
        <v>0</v>
      </c>
      <c r="R201" s="38">
        <f t="shared" si="41"/>
        <v>-1.0178074468725098</v>
      </c>
      <c r="T201" s="22">
        <v>1.7422132853826269</v>
      </c>
      <c r="U201" s="22">
        <v>0</v>
      </c>
      <c r="V201" s="22">
        <v>2.3862278325893964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23.00741652387508</v>
      </c>
      <c r="AC201" s="22">
        <v>0</v>
      </c>
      <c r="AD201" s="22">
        <v>0</v>
      </c>
      <c r="AF201" s="22">
        <v>-0.45624030456576187</v>
      </c>
      <c r="AG201" s="22">
        <v>0</v>
      </c>
      <c r="AH201" s="22">
        <v>0.03427469407463859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6.572174032573443</v>
      </c>
      <c r="AO201" s="22">
        <v>0</v>
      </c>
      <c r="AP201" s="22">
        <v>0</v>
      </c>
      <c r="AR201" s="22">
        <v>0</v>
      </c>
      <c r="AS201" s="22">
        <v>0.023675269960461372</v>
      </c>
      <c r="AT201" s="22">
        <v>0</v>
      </c>
      <c r="AU201" s="22">
        <v>0.047447331178905545</v>
      </c>
      <c r="AV201" s="22">
        <v>0</v>
      </c>
      <c r="AW201" s="22">
        <v>0</v>
      </c>
      <c r="AX201" s="22">
        <v>0</v>
      </c>
      <c r="AY201" s="22">
        <v>0</v>
      </c>
      <c r="AZ201" s="22">
        <v>0.30696869541125493</v>
      </c>
      <c r="BA201" s="22">
        <v>0.13773503919693225</v>
      </c>
      <c r="BB201" s="22">
        <v>0</v>
      </c>
      <c r="BD201" s="22">
        <v>0</v>
      </c>
      <c r="BE201" s="22">
        <v>0</v>
      </c>
      <c r="BF201" s="22">
        <v>0</v>
      </c>
      <c r="BG201" s="22">
        <v>0</v>
      </c>
      <c r="BH201" s="22">
        <v>0</v>
      </c>
      <c r="BI201" s="22">
        <v>0</v>
      </c>
      <c r="BJ201" s="22">
        <v>0</v>
      </c>
      <c r="BK201" s="22">
        <v>0</v>
      </c>
      <c r="BL201" s="22">
        <v>0</v>
      </c>
      <c r="BM201" s="22">
        <v>0</v>
      </c>
      <c r="BN201" s="22">
        <v>0</v>
      </c>
      <c r="BP201" s="22">
        <v>0</v>
      </c>
      <c r="BQ201" s="22">
        <v>0.06604644732174617</v>
      </c>
      <c r="BR201" s="22">
        <v>-0.0052332518709820005</v>
      </c>
      <c r="BS201" s="22">
        <v>-0.007244523733002228</v>
      </c>
      <c r="BT201" s="22">
        <v>0</v>
      </c>
      <c r="BU201" s="22">
        <v>0</v>
      </c>
      <c r="BV201" s="22">
        <v>0</v>
      </c>
      <c r="BW201" s="22">
        <v>0</v>
      </c>
      <c r="BX201" s="22">
        <v>-1.0503459629306044</v>
      </c>
      <c r="BY201" s="22">
        <v>-0.02103015565966727</v>
      </c>
      <c r="BZ201" s="22">
        <v>0</v>
      </c>
    </row>
    <row r="202" spans="1:78" ht="12">
      <c r="A202" s="36" t="s">
        <v>19</v>
      </c>
      <c r="B202" s="36">
        <v>1739</v>
      </c>
      <c r="C202" s="36" t="s">
        <v>472</v>
      </c>
      <c r="D202" s="36" t="s">
        <v>473</v>
      </c>
      <c r="E202" s="39">
        <v>715</v>
      </c>
      <c r="F202" s="36" t="s">
        <v>102</v>
      </c>
      <c r="G202" s="36">
        <v>1</v>
      </c>
      <c r="H202" s="36">
        <f t="shared" si="42"/>
        <v>7151</v>
      </c>
      <c r="I202" s="37" t="str">
        <f t="shared" si="34"/>
        <v>Sunnyvale</v>
      </c>
      <c r="J202" s="37"/>
      <c r="K202" s="38">
        <f t="shared" si="35"/>
        <v>11418.510749975467</v>
      </c>
      <c r="L202" s="38">
        <f t="shared" si="36"/>
        <v>18887.637971760567</v>
      </c>
      <c r="M202" s="38">
        <f t="shared" si="37"/>
        <v>7469.127221785101</v>
      </c>
      <c r="N202" s="37"/>
      <c r="O202" s="38">
        <f t="shared" si="38"/>
        <v>271.87838674545975</v>
      </c>
      <c r="P202" s="38">
        <f t="shared" si="39"/>
        <v>0</v>
      </c>
      <c r="Q202" s="38">
        <f t="shared" si="40"/>
        <v>1540.8883624034333</v>
      </c>
      <c r="R202" s="38">
        <f t="shared" si="41"/>
        <v>5656.360472636208</v>
      </c>
      <c r="T202" s="22">
        <v>28.746519208813336</v>
      </c>
      <c r="U202" s="22">
        <v>2.2934361802231145</v>
      </c>
      <c r="V202" s="22">
        <v>5197.204219379702</v>
      </c>
      <c r="W202" s="22">
        <v>70.53734453831854</v>
      </c>
      <c r="X202" s="22">
        <v>57.10529761135645</v>
      </c>
      <c r="Y202" s="22">
        <v>1293.7011045728118</v>
      </c>
      <c r="Z202" s="22">
        <v>842.9022571592062</v>
      </c>
      <c r="AA202" s="22">
        <v>1557.4502465105827</v>
      </c>
      <c r="AB202" s="22">
        <v>123.80181272370879</v>
      </c>
      <c r="AC202" s="22">
        <v>206.59637636942776</v>
      </c>
      <c r="AD202" s="22">
        <v>2038.1721357213166</v>
      </c>
      <c r="AF202" s="22">
        <v>-7.52796502533507</v>
      </c>
      <c r="AG202" s="22">
        <v>0.7810956273299016</v>
      </c>
      <c r="AH202" s="22">
        <v>74.6502836945628</v>
      </c>
      <c r="AI202" s="22">
        <v>6.989111156977173</v>
      </c>
      <c r="AJ202" s="22">
        <v>22.572566209065346</v>
      </c>
      <c r="AK202" s="22">
        <v>0</v>
      </c>
      <c r="AL202" s="22">
        <v>0</v>
      </c>
      <c r="AM202" s="22">
        <v>0</v>
      </c>
      <c r="AN202" s="22">
        <v>35.364555508609484</v>
      </c>
      <c r="AO202" s="22">
        <v>57.37571703886719</v>
      </c>
      <c r="AP202" s="22">
        <v>81.67302253538294</v>
      </c>
      <c r="AR202" s="22">
        <v>0</v>
      </c>
      <c r="AS202" s="22">
        <v>0</v>
      </c>
      <c r="AT202" s="22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D202" s="22">
        <v>0</v>
      </c>
      <c r="BE202" s="22">
        <v>0</v>
      </c>
      <c r="BF202" s="22">
        <v>0</v>
      </c>
      <c r="BG202" s="22">
        <v>0</v>
      </c>
      <c r="BH202" s="22">
        <v>0</v>
      </c>
      <c r="BI202" s="22">
        <v>338.9602176589387</v>
      </c>
      <c r="BJ202" s="22">
        <v>188.37589509089847</v>
      </c>
      <c r="BK202" s="22">
        <v>1013.552249653596</v>
      </c>
      <c r="BL202" s="22">
        <v>0</v>
      </c>
      <c r="BM202" s="22">
        <v>0</v>
      </c>
      <c r="BN202" s="22">
        <v>0</v>
      </c>
      <c r="BP202" s="22">
        <v>0</v>
      </c>
      <c r="BQ202" s="22">
        <v>208.62222554596684</v>
      </c>
      <c r="BR202" s="22">
        <v>585.6382260107343</v>
      </c>
      <c r="BS202" s="22">
        <v>277.4554626959828</v>
      </c>
      <c r="BT202" s="22">
        <v>88.15359701867328</v>
      </c>
      <c r="BU202" s="22">
        <v>242.06318985289923</v>
      </c>
      <c r="BV202" s="22">
        <v>53.17664659091004</v>
      </c>
      <c r="BW202" s="22">
        <v>1540.5117675241897</v>
      </c>
      <c r="BX202" s="22">
        <v>1631.8235324676536</v>
      </c>
      <c r="BY202" s="22">
        <v>938.5773752361698</v>
      </c>
      <c r="BZ202" s="22">
        <v>90.33844969302844</v>
      </c>
    </row>
    <row r="203" spans="1:78" ht="12">
      <c r="A203" s="36" t="s">
        <v>19</v>
      </c>
      <c r="B203" s="36">
        <v>1740</v>
      </c>
      <c r="C203" s="36" t="s">
        <v>474</v>
      </c>
      <c r="D203" s="36" t="s">
        <v>475</v>
      </c>
      <c r="E203" s="36">
        <v>715</v>
      </c>
      <c r="F203" s="36" t="s">
        <v>102</v>
      </c>
      <c r="G203" s="36">
        <v>1</v>
      </c>
      <c r="H203" s="36">
        <f t="shared" si="42"/>
        <v>7151</v>
      </c>
      <c r="I203" s="37" t="str">
        <f t="shared" si="34"/>
        <v>Sunnyvale</v>
      </c>
      <c r="J203" s="37"/>
      <c r="K203" s="38">
        <f t="shared" si="35"/>
        <v>5976.505517415104</v>
      </c>
      <c r="L203" s="38">
        <f t="shared" si="36"/>
        <v>7915.943236431282</v>
      </c>
      <c r="M203" s="38">
        <f t="shared" si="37"/>
        <v>1939.4377190161777</v>
      </c>
      <c r="N203" s="37"/>
      <c r="O203" s="38">
        <f t="shared" si="38"/>
        <v>223.55889585378497</v>
      </c>
      <c r="P203" s="38">
        <f t="shared" si="39"/>
        <v>2.4824936748986</v>
      </c>
      <c r="Q203" s="38">
        <f t="shared" si="40"/>
        <v>847.7049589972703</v>
      </c>
      <c r="R203" s="38">
        <f t="shared" si="41"/>
        <v>865.6913704902237</v>
      </c>
      <c r="T203" s="22">
        <v>1.7422132853826267</v>
      </c>
      <c r="U203" s="22">
        <v>71.09652158691655</v>
      </c>
      <c r="V203" s="22">
        <v>3320.833733686909</v>
      </c>
      <c r="W203" s="22">
        <v>287.41335908896957</v>
      </c>
      <c r="X203" s="22">
        <v>3.172516533964247</v>
      </c>
      <c r="Y203" s="22">
        <v>871.4117266775726</v>
      </c>
      <c r="Z203" s="22">
        <v>48.181310781740116</v>
      </c>
      <c r="AA203" s="22">
        <v>935.2213296972714</v>
      </c>
      <c r="AB203" s="22">
        <v>111.7503088302504</v>
      </c>
      <c r="AC203" s="22">
        <v>325.68249724612843</v>
      </c>
      <c r="AD203" s="22">
        <v>0</v>
      </c>
      <c r="AF203" s="22">
        <v>-0.45624030456576187</v>
      </c>
      <c r="AG203" s="22">
        <v>24.21396444722695</v>
      </c>
      <c r="AH203" s="22">
        <v>47.69894925387202</v>
      </c>
      <c r="AI203" s="22">
        <v>28.4780200873846</v>
      </c>
      <c r="AJ203" s="22">
        <v>1.2540314560591859</v>
      </c>
      <c r="AK203" s="22">
        <v>0</v>
      </c>
      <c r="AL203" s="22">
        <v>0</v>
      </c>
      <c r="AM203" s="22">
        <v>0</v>
      </c>
      <c r="AN203" s="22">
        <v>31.92198815821387</v>
      </c>
      <c r="AO203" s="22">
        <v>90.44818275559412</v>
      </c>
      <c r="AP203" s="22">
        <v>0</v>
      </c>
      <c r="AR203" s="22">
        <v>0</v>
      </c>
      <c r="AS203" s="22">
        <v>0.11394088253207392</v>
      </c>
      <c r="AT203" s="22">
        <v>0</v>
      </c>
      <c r="AU203" s="22">
        <v>0.22834758789845416</v>
      </c>
      <c r="AV203" s="22">
        <v>0</v>
      </c>
      <c r="AW203" s="22">
        <v>0</v>
      </c>
      <c r="AX203" s="22">
        <v>0</v>
      </c>
      <c r="AY203" s="22">
        <v>0</v>
      </c>
      <c r="AZ203" s="22">
        <v>1.4773341179758261</v>
      </c>
      <c r="BA203" s="22">
        <v>0.6628710864922457</v>
      </c>
      <c r="BB203" s="22">
        <v>0</v>
      </c>
      <c r="BD203" s="22">
        <v>0</v>
      </c>
      <c r="BE203" s="22">
        <v>0</v>
      </c>
      <c r="BF203" s="22">
        <v>0</v>
      </c>
      <c r="BG203" s="22">
        <v>0</v>
      </c>
      <c r="BH203" s="22">
        <v>0</v>
      </c>
      <c r="BI203" s="22">
        <v>228.31696401984286</v>
      </c>
      <c r="BJ203" s="22">
        <v>10.767793617912629</v>
      </c>
      <c r="BK203" s="22">
        <v>608.6202013595148</v>
      </c>
      <c r="BL203" s="22">
        <v>0</v>
      </c>
      <c r="BM203" s="22">
        <v>0</v>
      </c>
      <c r="BN203" s="22">
        <v>0</v>
      </c>
      <c r="BP203" s="22">
        <v>0</v>
      </c>
      <c r="BQ203" s="22">
        <v>31.929093137063962</v>
      </c>
      <c r="BR203" s="22">
        <v>89.63041887788519</v>
      </c>
      <c r="BS203" s="22">
        <v>42.46384241479238</v>
      </c>
      <c r="BT203" s="22">
        <v>13.491680487112111</v>
      </c>
      <c r="BU203" s="22">
        <v>37.04714640849747</v>
      </c>
      <c r="BV203" s="22">
        <v>8.138548504477525</v>
      </c>
      <c r="BW203" s="22">
        <v>235.77134974617175</v>
      </c>
      <c r="BX203" s="22">
        <v>249.74637968250593</v>
      </c>
      <c r="BY203" s="22">
        <v>143.64684468220142</v>
      </c>
      <c r="BZ203" s="22">
        <v>13.826066549515987</v>
      </c>
    </row>
    <row r="204" spans="1:78" ht="12">
      <c r="A204" s="36" t="s">
        <v>19</v>
      </c>
      <c r="B204" s="36">
        <v>1741</v>
      </c>
      <c r="C204" s="36" t="s">
        <v>476</v>
      </c>
      <c r="D204" s="36" t="s">
        <v>477</v>
      </c>
      <c r="E204" s="36">
        <v>715</v>
      </c>
      <c r="F204" s="36" t="s">
        <v>102</v>
      </c>
      <c r="G204" s="36">
        <v>1</v>
      </c>
      <c r="H204" s="36">
        <f t="shared" si="42"/>
        <v>7151</v>
      </c>
      <c r="I204" s="37" t="str">
        <f t="shared" si="34"/>
        <v>Sunnyvale</v>
      </c>
      <c r="J204" s="37"/>
      <c r="K204" s="38">
        <f t="shared" si="35"/>
        <v>8054.970439822762</v>
      </c>
      <c r="L204" s="38">
        <f t="shared" si="36"/>
        <v>9238.749889753193</v>
      </c>
      <c r="M204" s="38">
        <f t="shared" si="37"/>
        <v>1183.779449930431</v>
      </c>
      <c r="N204" s="37"/>
      <c r="O204" s="38">
        <f t="shared" si="38"/>
        <v>307.73338661944246</v>
      </c>
      <c r="P204" s="38">
        <f t="shared" si="39"/>
        <v>1164.9002224352726</v>
      </c>
      <c r="Q204" s="38">
        <f t="shared" si="40"/>
        <v>711.1458408757161</v>
      </c>
      <c r="R204" s="38">
        <f t="shared" si="41"/>
        <v>-999.9999999999999</v>
      </c>
      <c r="T204" s="22">
        <v>0</v>
      </c>
      <c r="U204" s="22">
        <v>14.52509580807973</v>
      </c>
      <c r="V204" s="22">
        <v>5660.927828179576</v>
      </c>
      <c r="W204" s="22">
        <v>194.76729462073027</v>
      </c>
      <c r="X204" s="22">
        <v>25.380132271713983</v>
      </c>
      <c r="Y204" s="22">
        <v>566.1316972408056</v>
      </c>
      <c r="Z204" s="22">
        <v>61.17402380153519</v>
      </c>
      <c r="AA204" s="22">
        <v>843.8275451351552</v>
      </c>
      <c r="AB204" s="22">
        <v>127.08858651283379</v>
      </c>
      <c r="AC204" s="22">
        <v>561.148236252332</v>
      </c>
      <c r="AD204" s="22">
        <v>0</v>
      </c>
      <c r="AF204" s="22">
        <v>0</v>
      </c>
      <c r="AG204" s="22">
        <v>4.946938973089378</v>
      </c>
      <c r="AH204" s="22">
        <v>81.3109992430676</v>
      </c>
      <c r="AI204" s="22">
        <v>19.298292000608612</v>
      </c>
      <c r="AJ204" s="22">
        <v>10.032251648473489</v>
      </c>
      <c r="AK204" s="22">
        <v>0</v>
      </c>
      <c r="AL204" s="22">
        <v>0</v>
      </c>
      <c r="AM204" s="22">
        <v>0</v>
      </c>
      <c r="AN204" s="22">
        <v>36.30343751326283</v>
      </c>
      <c r="AO204" s="22">
        <v>155.84146724094055</v>
      </c>
      <c r="AP204" s="22">
        <v>0</v>
      </c>
      <c r="AR204" s="22">
        <v>0</v>
      </c>
      <c r="AS204" s="22">
        <v>53.466303156444354</v>
      </c>
      <c r="AT204" s="22">
        <v>0</v>
      </c>
      <c r="AU204" s="22">
        <v>107.15119181374443</v>
      </c>
      <c r="AV204" s="22">
        <v>0</v>
      </c>
      <c r="AW204" s="22">
        <v>0</v>
      </c>
      <c r="AX204" s="22">
        <v>0</v>
      </c>
      <c r="AY204" s="22">
        <v>0</v>
      </c>
      <c r="AZ204" s="22">
        <v>693.2331228241904</v>
      </c>
      <c r="BA204" s="22">
        <v>311.0496046408932</v>
      </c>
      <c r="BB204" s="22">
        <v>0</v>
      </c>
      <c r="BD204" s="22">
        <v>0</v>
      </c>
      <c r="BE204" s="22">
        <v>0</v>
      </c>
      <c r="BF204" s="22">
        <v>0</v>
      </c>
      <c r="BG204" s="22">
        <v>0</v>
      </c>
      <c r="BH204" s="22">
        <v>0</v>
      </c>
      <c r="BI204" s="22">
        <v>148.33111190991303</v>
      </c>
      <c r="BJ204" s="22">
        <v>13.671468301394684</v>
      </c>
      <c r="BK204" s="22">
        <v>549.1432606644083</v>
      </c>
      <c r="BL204" s="22">
        <v>0</v>
      </c>
      <c r="BM204" s="22">
        <v>0</v>
      </c>
      <c r="BN204" s="22">
        <v>0</v>
      </c>
      <c r="BP204" s="22">
        <v>0</v>
      </c>
      <c r="BQ204" s="22">
        <v>-1.8032463205910079</v>
      </c>
      <c r="BR204" s="22">
        <v>-702.7869152930294</v>
      </c>
      <c r="BS204" s="22">
        <v>-24.179765286018334</v>
      </c>
      <c r="BT204" s="22">
        <v>-3.1508659729199993</v>
      </c>
      <c r="BU204" s="22">
        <v>-70.28352263615041</v>
      </c>
      <c r="BV204" s="22">
        <v>-7.594568379680017</v>
      </c>
      <c r="BW204" s="22">
        <v>-104.75861475088446</v>
      </c>
      <c r="BX204" s="22">
        <v>-15.77766019903981</v>
      </c>
      <c r="BY204" s="22">
        <v>-69.6648411616864</v>
      </c>
      <c r="BZ204" s="22">
        <v>0</v>
      </c>
    </row>
    <row r="205" spans="1:78" ht="12">
      <c r="A205" s="36" t="s">
        <v>19</v>
      </c>
      <c r="B205" s="36">
        <v>1742</v>
      </c>
      <c r="C205" s="36" t="s">
        <v>478</v>
      </c>
      <c r="D205" s="36" t="s">
        <v>479</v>
      </c>
      <c r="E205" s="36">
        <v>715</v>
      </c>
      <c r="F205" s="36" t="s">
        <v>102</v>
      </c>
      <c r="G205" s="36">
        <v>1</v>
      </c>
      <c r="H205" s="36">
        <f t="shared" si="42"/>
        <v>7151</v>
      </c>
      <c r="I205" s="37" t="str">
        <f t="shared" si="34"/>
        <v>Sunnyvale</v>
      </c>
      <c r="J205" s="37"/>
      <c r="K205" s="38">
        <f t="shared" si="35"/>
        <v>3046.5712059221555</v>
      </c>
      <c r="L205" s="38">
        <f t="shared" si="36"/>
        <v>3721.7843498176485</v>
      </c>
      <c r="M205" s="38">
        <f t="shared" si="37"/>
        <v>675.2131438954929</v>
      </c>
      <c r="N205" s="37"/>
      <c r="O205" s="38">
        <f t="shared" si="38"/>
        <v>194.79019764995812</v>
      </c>
      <c r="P205" s="38">
        <f t="shared" si="39"/>
        <v>0</v>
      </c>
      <c r="Q205" s="38">
        <f t="shared" si="40"/>
        <v>399.5729119236828</v>
      </c>
      <c r="R205" s="38">
        <f t="shared" si="41"/>
        <v>80.85003432185191</v>
      </c>
      <c r="T205" s="22">
        <v>11.324386354987073</v>
      </c>
      <c r="U205" s="22">
        <v>268.33203308610445</v>
      </c>
      <c r="V205" s="22">
        <v>1513.663855139207</v>
      </c>
      <c r="W205" s="22">
        <v>121.07156152099449</v>
      </c>
      <c r="X205" s="22">
        <v>89.62359208448997</v>
      </c>
      <c r="Y205" s="22">
        <v>460.5593527669958</v>
      </c>
      <c r="Z205" s="22">
        <v>30.31633037952187</v>
      </c>
      <c r="AA205" s="22">
        <v>418.15786361297</v>
      </c>
      <c r="AB205" s="22">
        <v>15.338277682583385</v>
      </c>
      <c r="AC205" s="22">
        <v>118.18395329430146</v>
      </c>
      <c r="AD205" s="22">
        <v>0</v>
      </c>
      <c r="AF205" s="22">
        <v>-2.965561979677452</v>
      </c>
      <c r="AG205" s="22">
        <v>91.3881883975985</v>
      </c>
      <c r="AH205" s="22">
        <v>21.741580941345745</v>
      </c>
      <c r="AI205" s="22">
        <v>11.996235567945893</v>
      </c>
      <c r="AJ205" s="22">
        <v>35.426388633672</v>
      </c>
      <c r="AK205" s="22">
        <v>0</v>
      </c>
      <c r="AL205" s="22">
        <v>0</v>
      </c>
      <c r="AM205" s="22">
        <v>0</v>
      </c>
      <c r="AN205" s="22">
        <v>4.381449355048962</v>
      </c>
      <c r="AO205" s="22">
        <v>32.821916734024455</v>
      </c>
      <c r="AP205" s="22">
        <v>0</v>
      </c>
      <c r="AR205" s="22">
        <v>0</v>
      </c>
      <c r="AS205" s="22">
        <v>0</v>
      </c>
      <c r="AT205" s="22">
        <v>0</v>
      </c>
      <c r="AU205" s="22">
        <v>0</v>
      </c>
      <c r="AV205" s="22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D205" s="22">
        <v>0</v>
      </c>
      <c r="BE205" s="22">
        <v>0</v>
      </c>
      <c r="BF205" s="22">
        <v>0</v>
      </c>
      <c r="BG205" s="22">
        <v>0</v>
      </c>
      <c r="BH205" s="22">
        <v>0</v>
      </c>
      <c r="BI205" s="22">
        <v>120.67029850013908</v>
      </c>
      <c r="BJ205" s="22">
        <v>6.775240928124799</v>
      </c>
      <c r="BK205" s="22">
        <v>272.1273724954189</v>
      </c>
      <c r="BL205" s="22">
        <v>0</v>
      </c>
      <c r="BM205" s="22">
        <v>0</v>
      </c>
      <c r="BN205" s="22">
        <v>0</v>
      </c>
      <c r="BP205" s="22">
        <v>0</v>
      </c>
      <c r="BQ205" s="22">
        <v>2.9819729802035493</v>
      </c>
      <c r="BR205" s="22">
        <v>8.370907565424112</v>
      </c>
      <c r="BS205" s="22">
        <v>3.965851149387709</v>
      </c>
      <c r="BT205" s="22">
        <v>1.2600366223181527</v>
      </c>
      <c r="BU205" s="22">
        <v>3.459966404606223</v>
      </c>
      <c r="BV205" s="22">
        <v>0.7600883505913326</v>
      </c>
      <c r="BW205" s="22">
        <v>22.019535331965756</v>
      </c>
      <c r="BX205" s="22">
        <v>23.32471369981953</v>
      </c>
      <c r="BY205" s="22">
        <v>13.415696076772745</v>
      </c>
      <c r="BZ205" s="22">
        <v>1.2912661407628068</v>
      </c>
    </row>
    <row r="206" spans="1:78" ht="12">
      <c r="A206" s="36" t="s">
        <v>19</v>
      </c>
      <c r="B206" s="36">
        <v>1743</v>
      </c>
      <c r="C206" s="36" t="s">
        <v>480</v>
      </c>
      <c r="D206" s="36" t="s">
        <v>481</v>
      </c>
      <c r="E206" s="36">
        <v>715</v>
      </c>
      <c r="F206" s="36" t="s">
        <v>102</v>
      </c>
      <c r="G206" s="36">
        <v>1</v>
      </c>
      <c r="H206" s="36">
        <f t="shared" si="42"/>
        <v>7151</v>
      </c>
      <c r="I206" s="37" t="str">
        <f t="shared" si="34"/>
        <v>Sunnyvale</v>
      </c>
      <c r="J206" s="37"/>
      <c r="K206" s="38">
        <f t="shared" si="35"/>
        <v>1544.1233440865158</v>
      </c>
      <c r="L206" s="38">
        <f t="shared" si="36"/>
        <v>2528.398021710688</v>
      </c>
      <c r="M206" s="38">
        <f t="shared" si="37"/>
        <v>984.2746776241725</v>
      </c>
      <c r="N206" s="37"/>
      <c r="O206" s="38">
        <f t="shared" si="38"/>
        <v>124.56360566631419</v>
      </c>
      <c r="P206" s="38">
        <f t="shared" si="39"/>
        <v>654.5917628363839</v>
      </c>
      <c r="Q206" s="38">
        <f t="shared" si="40"/>
        <v>205.11930912147437</v>
      </c>
      <c r="R206" s="38">
        <f t="shared" si="41"/>
        <v>0</v>
      </c>
      <c r="T206" s="22">
        <v>0</v>
      </c>
      <c r="U206" s="22">
        <v>166.6563624295463</v>
      </c>
      <c r="V206" s="22">
        <v>662.5759281823222</v>
      </c>
      <c r="W206" s="22">
        <v>114.75478439816</v>
      </c>
      <c r="X206" s="22">
        <v>7.138162201419556</v>
      </c>
      <c r="Y206" s="22">
        <v>97.21453386963327</v>
      </c>
      <c r="Z206" s="22">
        <v>20.03043257218409</v>
      </c>
      <c r="AA206" s="22">
        <v>269.17347508020526</v>
      </c>
      <c r="AB206" s="22">
        <v>13.147095156500047</v>
      </c>
      <c r="AC206" s="22">
        <v>137.12947252468564</v>
      </c>
      <c r="AD206" s="22">
        <v>56.303097671859575</v>
      </c>
      <c r="AF206" s="22">
        <v>0</v>
      </c>
      <c r="AG206" s="22">
        <v>56.759615585972846</v>
      </c>
      <c r="AH206" s="22">
        <v>9.516940054724646</v>
      </c>
      <c r="AI206" s="22">
        <v>11.370345016574802</v>
      </c>
      <c r="AJ206" s="22">
        <v>2.8215707761331683</v>
      </c>
      <c r="AK206" s="22">
        <v>0</v>
      </c>
      <c r="AL206" s="22">
        <v>0</v>
      </c>
      <c r="AM206" s="22">
        <v>0</v>
      </c>
      <c r="AN206" s="22">
        <v>3.7555280186133966</v>
      </c>
      <c r="AO206" s="22">
        <v>38.08344537077646</v>
      </c>
      <c r="AP206" s="22">
        <v>2.256160843518866</v>
      </c>
      <c r="AR206" s="22">
        <v>0</v>
      </c>
      <c r="AS206" s="22">
        <v>30.044291314800667</v>
      </c>
      <c r="AT206" s="22">
        <v>0</v>
      </c>
      <c r="AU206" s="22">
        <v>60.211412263916706</v>
      </c>
      <c r="AV206" s="22">
        <v>0</v>
      </c>
      <c r="AW206" s="22">
        <v>0</v>
      </c>
      <c r="AX206" s="22">
        <v>0</v>
      </c>
      <c r="AY206" s="22">
        <v>0</v>
      </c>
      <c r="AZ206" s="22">
        <v>389.54812024793193</v>
      </c>
      <c r="BA206" s="22">
        <v>174.7879390097345</v>
      </c>
      <c r="BB206" s="22">
        <v>0</v>
      </c>
      <c r="BD206" s="22">
        <v>0</v>
      </c>
      <c r="BE206" s="22">
        <v>0</v>
      </c>
      <c r="BF206" s="22">
        <v>0</v>
      </c>
      <c r="BG206" s="22">
        <v>0</v>
      </c>
      <c r="BH206" s="22">
        <v>0</v>
      </c>
      <c r="BI206" s="22">
        <v>25.47099901483355</v>
      </c>
      <c r="BJ206" s="22">
        <v>4.476498470368171</v>
      </c>
      <c r="BK206" s="22">
        <v>175.17181163627265</v>
      </c>
      <c r="BL206" s="22">
        <v>0</v>
      </c>
      <c r="BM206" s="22">
        <v>0</v>
      </c>
      <c r="BN206" s="22">
        <v>0</v>
      </c>
      <c r="BP206" s="22">
        <v>0</v>
      </c>
      <c r="BQ206" s="22">
        <v>-30</v>
      </c>
      <c r="BR206" s="22">
        <v>30</v>
      </c>
      <c r="BS206" s="22">
        <v>0</v>
      </c>
      <c r="BT206" s="22">
        <v>0</v>
      </c>
      <c r="BU206" s="22">
        <v>0</v>
      </c>
      <c r="BV206" s="22">
        <v>0</v>
      </c>
      <c r="BW206" s="22">
        <v>0</v>
      </c>
      <c r="BX206" s="22">
        <v>0</v>
      </c>
      <c r="BY206" s="22">
        <v>0</v>
      </c>
      <c r="BZ206" s="22">
        <v>0</v>
      </c>
    </row>
    <row r="207" spans="1:78" ht="12">
      <c r="A207" s="36" t="s">
        <v>19</v>
      </c>
      <c r="B207" s="36">
        <v>1744</v>
      </c>
      <c r="C207" s="36" t="s">
        <v>482</v>
      </c>
      <c r="D207" s="36" t="s">
        <v>626</v>
      </c>
      <c r="E207" s="36">
        <v>701</v>
      </c>
      <c r="F207" s="36" t="s">
        <v>89</v>
      </c>
      <c r="G207" s="36">
        <v>1</v>
      </c>
      <c r="H207" s="36">
        <f t="shared" si="42"/>
        <v>7011</v>
      </c>
      <c r="I207" s="37" t="str">
        <f t="shared" si="34"/>
        <v>Campbell</v>
      </c>
      <c r="J207" s="37"/>
      <c r="K207" s="38">
        <f t="shared" si="35"/>
        <v>3194.189734314473</v>
      </c>
      <c r="L207" s="38">
        <f t="shared" si="36"/>
        <v>4524.6302287990475</v>
      </c>
      <c r="M207" s="38">
        <f t="shared" si="37"/>
        <v>1330.4404944845744</v>
      </c>
      <c r="N207" s="37"/>
      <c r="O207" s="38">
        <f t="shared" si="38"/>
        <v>364.52918591065634</v>
      </c>
      <c r="P207" s="38">
        <f t="shared" si="39"/>
        <v>519.9588612199188</v>
      </c>
      <c r="Q207" s="38">
        <f t="shared" si="40"/>
        <v>445.9524473539992</v>
      </c>
      <c r="R207" s="38">
        <f t="shared" si="41"/>
        <v>0</v>
      </c>
      <c r="T207" s="22">
        <v>31.359839136887288</v>
      </c>
      <c r="U207" s="22">
        <v>350.89573557413644</v>
      </c>
      <c r="V207" s="22">
        <v>1041.1907442865065</v>
      </c>
      <c r="W207" s="22">
        <v>168.4473899422532</v>
      </c>
      <c r="X207" s="22">
        <v>46.79461887597265</v>
      </c>
      <c r="Y207" s="22">
        <v>202.78687834344325</v>
      </c>
      <c r="Z207" s="22">
        <v>172.6948105547764</v>
      </c>
      <c r="AA207" s="22">
        <v>454.4649835075095</v>
      </c>
      <c r="AB207" s="22">
        <v>200.49320113662563</v>
      </c>
      <c r="AC207" s="22">
        <v>525.0615329563623</v>
      </c>
      <c r="AD207" s="22">
        <v>0</v>
      </c>
      <c r="AF207" s="22">
        <v>-8.212325482183715</v>
      </c>
      <c r="AG207" s="22">
        <v>119.50763098147493</v>
      </c>
      <c r="AH207" s="22">
        <v>14.955191514567305</v>
      </c>
      <c r="AI207" s="22">
        <v>16.69041470322907</v>
      </c>
      <c r="AJ207" s="22">
        <v>18.49696397687299</v>
      </c>
      <c r="AK207" s="22">
        <v>0</v>
      </c>
      <c r="AL207" s="22">
        <v>0</v>
      </c>
      <c r="AM207" s="22">
        <v>0</v>
      </c>
      <c r="AN207" s="22">
        <v>57.27180228385427</v>
      </c>
      <c r="AO207" s="22">
        <v>145.81950793284147</v>
      </c>
      <c r="AP207" s="22">
        <v>0</v>
      </c>
      <c r="AR207" s="22">
        <v>0</v>
      </c>
      <c r="AS207" s="22">
        <v>23.864943595552006</v>
      </c>
      <c r="AT207" s="22">
        <v>0</v>
      </c>
      <c r="AU207" s="22">
        <v>47.82745388901959</v>
      </c>
      <c r="AV207" s="22">
        <v>0</v>
      </c>
      <c r="AW207" s="22">
        <v>0</v>
      </c>
      <c r="AX207" s="22">
        <v>0</v>
      </c>
      <c r="AY207" s="22">
        <v>0</v>
      </c>
      <c r="AZ207" s="22">
        <v>309.4279648690021</v>
      </c>
      <c r="BA207" s="22">
        <v>138.8384988663452</v>
      </c>
      <c r="BB207" s="22">
        <v>0</v>
      </c>
      <c r="BD207" s="22">
        <v>0</v>
      </c>
      <c r="BE207" s="22">
        <v>0</v>
      </c>
      <c r="BF207" s="22">
        <v>0</v>
      </c>
      <c r="BG207" s="22">
        <v>0</v>
      </c>
      <c r="BH207" s="22">
        <v>0</v>
      </c>
      <c r="BI207" s="22">
        <v>57.320485846021214</v>
      </c>
      <c r="BJ207" s="22">
        <v>46.014000222139686</v>
      </c>
      <c r="BK207" s="22">
        <v>342.6179612858383</v>
      </c>
      <c r="BL207" s="22">
        <v>0</v>
      </c>
      <c r="BM207" s="22">
        <v>0</v>
      </c>
      <c r="BN207" s="22">
        <v>0</v>
      </c>
      <c r="BP207" s="22">
        <v>0</v>
      </c>
      <c r="BQ207" s="22">
        <v>0</v>
      </c>
      <c r="BR207" s="22">
        <v>0</v>
      </c>
      <c r="BS207" s="22">
        <v>0</v>
      </c>
      <c r="BT207" s="22">
        <v>0</v>
      </c>
      <c r="BU207" s="22">
        <v>0</v>
      </c>
      <c r="BV207" s="22">
        <v>0</v>
      </c>
      <c r="BW207" s="22">
        <v>0</v>
      </c>
      <c r="BX207" s="22">
        <v>0</v>
      </c>
      <c r="BY207" s="22">
        <v>0</v>
      </c>
      <c r="BZ207" s="22">
        <v>0</v>
      </c>
    </row>
    <row r="208" spans="1:78" ht="12">
      <c r="A208" s="36" t="s">
        <v>19</v>
      </c>
      <c r="B208" s="36">
        <v>1745</v>
      </c>
      <c r="C208" s="36" t="s">
        <v>483</v>
      </c>
      <c r="D208" s="36" t="s">
        <v>626</v>
      </c>
      <c r="E208" s="36">
        <v>702</v>
      </c>
      <c r="F208" s="36" t="s">
        <v>90</v>
      </c>
      <c r="G208" s="36">
        <v>1</v>
      </c>
      <c r="H208" s="36">
        <f t="shared" si="42"/>
        <v>7021</v>
      </c>
      <c r="I208" s="37" t="str">
        <f t="shared" si="34"/>
        <v>Cupertino</v>
      </c>
      <c r="J208" s="37"/>
      <c r="K208" s="38">
        <f t="shared" si="35"/>
        <v>10515.698556283452</v>
      </c>
      <c r="L208" s="38">
        <f t="shared" si="36"/>
        <v>14114.840640092538</v>
      </c>
      <c r="M208" s="38">
        <f t="shared" si="37"/>
        <v>3599.142083809086</v>
      </c>
      <c r="N208" s="37"/>
      <c r="O208" s="38">
        <f t="shared" si="38"/>
        <v>875.1451484798467</v>
      </c>
      <c r="P208" s="38">
        <f t="shared" si="39"/>
        <v>1242.7025745277097</v>
      </c>
      <c r="Q208" s="38">
        <f t="shared" si="40"/>
        <v>1481.2943608015298</v>
      </c>
      <c r="R208" s="38">
        <f t="shared" si="41"/>
        <v>0</v>
      </c>
      <c r="T208" s="22">
        <v>16.551026211134953</v>
      </c>
      <c r="U208" s="22">
        <v>44.33976615098021</v>
      </c>
      <c r="V208" s="22">
        <v>3032.8955752211223</v>
      </c>
      <c r="W208" s="22">
        <v>1532.871248474505</v>
      </c>
      <c r="X208" s="22">
        <v>42.035844075026276</v>
      </c>
      <c r="Y208" s="22">
        <v>1240.914932335908</v>
      </c>
      <c r="Z208" s="22">
        <v>725.4264769385592</v>
      </c>
      <c r="AA208" s="22">
        <v>1496.1037335853273</v>
      </c>
      <c r="AB208" s="22">
        <v>1078.0618028330039</v>
      </c>
      <c r="AC208" s="22">
        <v>1228.7522472277753</v>
      </c>
      <c r="AD208" s="22">
        <v>77.7459032301101</v>
      </c>
      <c r="AF208" s="22">
        <v>-4.334282893374738</v>
      </c>
      <c r="AG208" s="22">
        <v>15.101182128378095</v>
      </c>
      <c r="AH208" s="22">
        <v>43.56313616886565</v>
      </c>
      <c r="AI208" s="22">
        <v>151.88277379938458</v>
      </c>
      <c r="AJ208" s="22">
        <v>16.615916792784212</v>
      </c>
      <c r="AK208" s="22">
        <v>0</v>
      </c>
      <c r="AL208" s="22">
        <v>0</v>
      </c>
      <c r="AM208" s="22">
        <v>0</v>
      </c>
      <c r="AN208" s="22">
        <v>307.9532975262985</v>
      </c>
      <c r="AO208" s="22">
        <v>341.24771444077334</v>
      </c>
      <c r="AP208" s="22">
        <v>3.1154105167369908</v>
      </c>
      <c r="AR208" s="22">
        <v>0</v>
      </c>
      <c r="AS208" s="22">
        <v>57.03725632749143</v>
      </c>
      <c r="AT208" s="22">
        <v>0</v>
      </c>
      <c r="AU208" s="22">
        <v>114.3076972311691</v>
      </c>
      <c r="AV208" s="22">
        <v>0</v>
      </c>
      <c r="AW208" s="22">
        <v>0</v>
      </c>
      <c r="AX208" s="22">
        <v>0</v>
      </c>
      <c r="AY208" s="22">
        <v>0</v>
      </c>
      <c r="AZ208" s="22">
        <v>739.5333693735075</v>
      </c>
      <c r="BA208" s="22">
        <v>331.8242515955417</v>
      </c>
      <c r="BB208" s="22">
        <v>0</v>
      </c>
      <c r="BD208" s="22">
        <v>0</v>
      </c>
      <c r="BE208" s="22">
        <v>0</v>
      </c>
      <c r="BF208" s="22">
        <v>0</v>
      </c>
      <c r="BG208" s="22">
        <v>0</v>
      </c>
      <c r="BH208" s="22">
        <v>0</v>
      </c>
      <c r="BI208" s="22">
        <v>313.88677448884346</v>
      </c>
      <c r="BJ208" s="22">
        <v>154.55130503174604</v>
      </c>
      <c r="BK208" s="22">
        <v>1012.8562812809403</v>
      </c>
      <c r="BL208" s="22">
        <v>0</v>
      </c>
      <c r="BM208" s="22">
        <v>0</v>
      </c>
      <c r="BN208" s="22">
        <v>0</v>
      </c>
      <c r="BP208" s="22">
        <v>0</v>
      </c>
      <c r="BQ208" s="22">
        <v>0</v>
      </c>
      <c r="BR208" s="22">
        <v>0</v>
      </c>
      <c r="BS208" s="22">
        <v>0</v>
      </c>
      <c r="BT208" s="22">
        <v>0</v>
      </c>
      <c r="BU208" s="22">
        <v>0</v>
      </c>
      <c r="BV208" s="22">
        <v>0</v>
      </c>
      <c r="BW208" s="22">
        <v>0</v>
      </c>
      <c r="BX208" s="22">
        <v>0</v>
      </c>
      <c r="BY208" s="22">
        <v>0</v>
      </c>
      <c r="BZ208" s="22">
        <v>0</v>
      </c>
    </row>
    <row r="209" spans="1:78" ht="12">
      <c r="A209" s="36" t="s">
        <v>19</v>
      </c>
      <c r="B209" s="36">
        <v>1746</v>
      </c>
      <c r="C209" s="36" t="s">
        <v>484</v>
      </c>
      <c r="D209" s="36" t="s">
        <v>626</v>
      </c>
      <c r="E209" s="36">
        <v>703</v>
      </c>
      <c r="F209" s="36" t="s">
        <v>91</v>
      </c>
      <c r="G209" s="36">
        <v>1</v>
      </c>
      <c r="H209" s="36">
        <f t="shared" si="42"/>
        <v>7031</v>
      </c>
      <c r="I209" s="37" t="str">
        <f t="shared" si="34"/>
        <v>Gilroy</v>
      </c>
      <c r="J209" s="37"/>
      <c r="K209" s="38">
        <f t="shared" si="35"/>
        <v>2376.346883692853</v>
      </c>
      <c r="L209" s="38">
        <f t="shared" si="36"/>
        <v>2977.9511255106536</v>
      </c>
      <c r="M209" s="38">
        <f t="shared" si="37"/>
        <v>601.6042418178001</v>
      </c>
      <c r="N209" s="37"/>
      <c r="O209" s="38">
        <f t="shared" si="38"/>
        <v>337.1902337521778</v>
      </c>
      <c r="P209" s="38">
        <f t="shared" si="39"/>
        <v>25.88044396900551</v>
      </c>
      <c r="Q209" s="38">
        <f t="shared" si="40"/>
        <v>238.5335640966168</v>
      </c>
      <c r="R209" s="38">
        <f t="shared" si="41"/>
        <v>0</v>
      </c>
      <c r="T209" s="22">
        <v>29.61762585150466</v>
      </c>
      <c r="U209" s="22">
        <v>42.04632997075709</v>
      </c>
      <c r="V209" s="22">
        <v>75.56388136533084</v>
      </c>
      <c r="W209" s="22">
        <v>545.3484249380448</v>
      </c>
      <c r="X209" s="22">
        <v>30.138907072660356</v>
      </c>
      <c r="Y209" s="22">
        <v>6.158386760972245</v>
      </c>
      <c r="Z209" s="22">
        <v>273.92969950067976</v>
      </c>
      <c r="AA209" s="22">
        <v>355.5593810361781</v>
      </c>
      <c r="AB209" s="22">
        <v>318.8170575451261</v>
      </c>
      <c r="AC209" s="22">
        <v>608.060950537093</v>
      </c>
      <c r="AD209" s="22">
        <v>91.10623911450605</v>
      </c>
      <c r="AF209" s="22">
        <v>-7.756085177617953</v>
      </c>
      <c r="AG209" s="22">
        <v>14.320086501048193</v>
      </c>
      <c r="AH209" s="22">
        <v>1.085365312363555</v>
      </c>
      <c r="AI209" s="22">
        <v>54.03521760170411</v>
      </c>
      <c r="AJ209" s="22">
        <v>11.913298832562266</v>
      </c>
      <c r="AK209" s="22">
        <v>0</v>
      </c>
      <c r="AL209" s="22">
        <v>0</v>
      </c>
      <c r="AM209" s="22">
        <v>0</v>
      </c>
      <c r="AN209" s="22">
        <v>91.07155445137484</v>
      </c>
      <c r="AO209" s="22">
        <v>168.87001434146939</v>
      </c>
      <c r="AP209" s="22">
        <v>3.650781889273386</v>
      </c>
      <c r="AR209" s="22">
        <v>0</v>
      </c>
      <c r="AS209" s="22">
        <v>1.187854235427539</v>
      </c>
      <c r="AT209" s="22">
        <v>0</v>
      </c>
      <c r="AU209" s="22">
        <v>2.380564757855785</v>
      </c>
      <c r="AV209" s="22">
        <v>0</v>
      </c>
      <c r="AW209" s="22">
        <v>0</v>
      </c>
      <c r="AX209" s="22">
        <v>0</v>
      </c>
      <c r="AY209" s="22">
        <v>0</v>
      </c>
      <c r="AZ209" s="22">
        <v>15.40147443289468</v>
      </c>
      <c r="BA209" s="22">
        <v>6.910550542827505</v>
      </c>
      <c r="BB209" s="22">
        <v>0</v>
      </c>
      <c r="BD209" s="22">
        <v>0</v>
      </c>
      <c r="BE209" s="22">
        <v>0</v>
      </c>
      <c r="BF209" s="22">
        <v>0</v>
      </c>
      <c r="BG209" s="22">
        <v>0</v>
      </c>
      <c r="BH209" s="22">
        <v>0</v>
      </c>
      <c r="BI209" s="22">
        <v>1.8201963415459677</v>
      </c>
      <c r="BJ209" s="22">
        <v>48.10906199120052</v>
      </c>
      <c r="BK209" s="22">
        <v>188.60430576387031</v>
      </c>
      <c r="BL209" s="22">
        <v>0</v>
      </c>
      <c r="BM209" s="22">
        <v>0</v>
      </c>
      <c r="BN209" s="22">
        <v>0</v>
      </c>
      <c r="BP209" s="22">
        <v>0</v>
      </c>
      <c r="BQ209" s="22">
        <v>0</v>
      </c>
      <c r="BR209" s="22">
        <v>0</v>
      </c>
      <c r="BS209" s="22">
        <v>0</v>
      </c>
      <c r="BT209" s="22">
        <v>0</v>
      </c>
      <c r="BU209" s="22">
        <v>0</v>
      </c>
      <c r="BV209" s="22">
        <v>0</v>
      </c>
      <c r="BW209" s="22">
        <v>0</v>
      </c>
      <c r="BX209" s="22">
        <v>0</v>
      </c>
      <c r="BY209" s="22">
        <v>0</v>
      </c>
      <c r="BZ209" s="22">
        <v>0</v>
      </c>
    </row>
    <row r="210" spans="1:78" ht="12">
      <c r="A210" s="36" t="s">
        <v>19</v>
      </c>
      <c r="B210" s="36">
        <v>1747</v>
      </c>
      <c r="C210" s="36" t="s">
        <v>485</v>
      </c>
      <c r="D210" s="36" t="s">
        <v>626</v>
      </c>
      <c r="E210" s="36">
        <v>704</v>
      </c>
      <c r="F210" s="36" t="s">
        <v>92</v>
      </c>
      <c r="G210" s="36">
        <v>1</v>
      </c>
      <c r="H210" s="36">
        <f t="shared" si="42"/>
        <v>7041</v>
      </c>
      <c r="I210" s="37" t="str">
        <f t="shared" si="34"/>
        <v>Los Altos</v>
      </c>
      <c r="J210" s="37"/>
      <c r="K210" s="38">
        <f t="shared" si="35"/>
        <v>5665.779615760813</v>
      </c>
      <c r="L210" s="38">
        <f t="shared" si="36"/>
        <v>7209.921302719633</v>
      </c>
      <c r="M210" s="38">
        <f t="shared" si="37"/>
        <v>1544.1416869588197</v>
      </c>
      <c r="N210" s="37"/>
      <c r="O210" s="38">
        <f t="shared" si="38"/>
        <v>559.0959453719053</v>
      </c>
      <c r="P210" s="38">
        <f t="shared" si="39"/>
        <v>164.63755339330174</v>
      </c>
      <c r="Q210" s="38">
        <f t="shared" si="40"/>
        <v>820.4081881936128</v>
      </c>
      <c r="R210" s="38">
        <f t="shared" si="41"/>
        <v>0</v>
      </c>
      <c r="T210" s="22">
        <v>104.53279712295765</v>
      </c>
      <c r="U210" s="22">
        <v>104.73358556352221</v>
      </c>
      <c r="V210" s="22">
        <v>285.55193063319774</v>
      </c>
      <c r="W210" s="22">
        <v>703.2678530089073</v>
      </c>
      <c r="X210" s="22">
        <v>23.00074487124079</v>
      </c>
      <c r="Y210" s="22">
        <v>199.7076849629571</v>
      </c>
      <c r="Z210" s="22">
        <v>390.86411667883556</v>
      </c>
      <c r="AA210" s="22">
        <v>2149.631891687034</v>
      </c>
      <c r="AB210" s="22">
        <v>261.8463118669593</v>
      </c>
      <c r="AC210" s="22">
        <v>1410.9900988724237</v>
      </c>
      <c r="AD210" s="22">
        <v>31.652600492776333</v>
      </c>
      <c r="AF210" s="22">
        <v>-27.374418273945718</v>
      </c>
      <c r="AG210" s="22">
        <v>35.6700336480655</v>
      </c>
      <c r="AH210" s="22">
        <v>4.101538390931751</v>
      </c>
      <c r="AI210" s="22">
        <v>69.68248138598138</v>
      </c>
      <c r="AJ210" s="22">
        <v>9.091728056429096</v>
      </c>
      <c r="AK210" s="22">
        <v>0</v>
      </c>
      <c r="AL210" s="22">
        <v>0</v>
      </c>
      <c r="AM210" s="22">
        <v>0</v>
      </c>
      <c r="AN210" s="22">
        <v>74.79759970405016</v>
      </c>
      <c r="AO210" s="22">
        <v>391.8586089466737</v>
      </c>
      <c r="AP210" s="22">
        <v>1.2683735137194856</v>
      </c>
      <c r="AR210" s="22">
        <v>0</v>
      </c>
      <c r="AS210" s="22">
        <v>7.55649382765113</v>
      </c>
      <c r="AT210" s="22">
        <v>0</v>
      </c>
      <c r="AU210" s="22">
        <v>15.143880757883098</v>
      </c>
      <c r="AV210" s="22">
        <v>0</v>
      </c>
      <c r="AW210" s="22">
        <v>0</v>
      </c>
      <c r="AX210" s="22">
        <v>0</v>
      </c>
      <c r="AY210" s="22">
        <v>0</v>
      </c>
      <c r="AZ210" s="22">
        <v>97.97594942026436</v>
      </c>
      <c r="BA210" s="22">
        <v>43.96122938750315</v>
      </c>
      <c r="BB210" s="22">
        <v>0</v>
      </c>
      <c r="BD210" s="22">
        <v>0</v>
      </c>
      <c r="BE210" s="22">
        <v>0</v>
      </c>
      <c r="BF210" s="22">
        <v>0</v>
      </c>
      <c r="BG210" s="22">
        <v>0</v>
      </c>
      <c r="BH210" s="22">
        <v>0</v>
      </c>
      <c r="BI210" s="22">
        <v>54.25178947205671</v>
      </c>
      <c r="BJ210" s="22">
        <v>87.27573496051167</v>
      </c>
      <c r="BK210" s="22">
        <v>678.8806637610444</v>
      </c>
      <c r="BL210" s="22">
        <v>0</v>
      </c>
      <c r="BM210" s="22">
        <v>0</v>
      </c>
      <c r="BN210" s="22">
        <v>0</v>
      </c>
      <c r="BP210" s="22">
        <v>0</v>
      </c>
      <c r="BQ210" s="22">
        <v>0</v>
      </c>
      <c r="BR210" s="22">
        <v>0</v>
      </c>
      <c r="BS210" s="22">
        <v>0</v>
      </c>
      <c r="BT210" s="22">
        <v>0</v>
      </c>
      <c r="BU210" s="22">
        <v>0</v>
      </c>
      <c r="BV210" s="22">
        <v>0</v>
      </c>
      <c r="BW210" s="22">
        <v>0</v>
      </c>
      <c r="BX210" s="22">
        <v>0</v>
      </c>
      <c r="BY210" s="22">
        <v>0</v>
      </c>
      <c r="BZ210" s="22">
        <v>0</v>
      </c>
    </row>
    <row r="211" spans="1:78" ht="12">
      <c r="A211" s="36" t="s">
        <v>19</v>
      </c>
      <c r="B211" s="36">
        <v>1748</v>
      </c>
      <c r="C211" s="36" t="s">
        <v>486</v>
      </c>
      <c r="D211" s="36" t="s">
        <v>626</v>
      </c>
      <c r="E211" s="36">
        <v>706</v>
      </c>
      <c r="F211" s="36" t="s">
        <v>94</v>
      </c>
      <c r="G211" s="36">
        <v>1</v>
      </c>
      <c r="H211" s="36">
        <f t="shared" si="42"/>
        <v>7061</v>
      </c>
      <c r="I211" s="37" t="str">
        <f t="shared" si="34"/>
        <v>Los Gatos</v>
      </c>
      <c r="J211" s="37"/>
      <c r="K211" s="38">
        <f t="shared" si="35"/>
        <v>2110.538434104028</v>
      </c>
      <c r="L211" s="38">
        <f t="shared" si="36"/>
        <v>2732.132967830232</v>
      </c>
      <c r="M211" s="38">
        <f t="shared" si="37"/>
        <v>621.5945337262038</v>
      </c>
      <c r="N211" s="37"/>
      <c r="O211" s="38">
        <f t="shared" si="38"/>
        <v>238.17606009693102</v>
      </c>
      <c r="P211" s="38">
        <f t="shared" si="39"/>
        <v>7.497268080431002</v>
      </c>
      <c r="Q211" s="38">
        <f t="shared" si="40"/>
        <v>375.92120554884184</v>
      </c>
      <c r="R211" s="38">
        <f t="shared" si="41"/>
        <v>0</v>
      </c>
      <c r="T211" s="22">
        <v>23.519879352665463</v>
      </c>
      <c r="U211" s="22">
        <v>103.20462811004016</v>
      </c>
      <c r="V211" s="22">
        <v>466.9052459099918</v>
      </c>
      <c r="W211" s="22">
        <v>297.9413209603604</v>
      </c>
      <c r="X211" s="22">
        <v>17.44884093680336</v>
      </c>
      <c r="Y211" s="22">
        <v>37.83009010311522</v>
      </c>
      <c r="Z211" s="22">
        <v>93.11444330853148</v>
      </c>
      <c r="AA211" s="22">
        <v>310.48847358088796</v>
      </c>
      <c r="AB211" s="22">
        <v>328.67737891250124</v>
      </c>
      <c r="AC211" s="22">
        <v>230.95490109420737</v>
      </c>
      <c r="AD211" s="22">
        <v>200.4532318349233</v>
      </c>
      <c r="AF211" s="22">
        <v>-6.159244111637785</v>
      </c>
      <c r="AG211" s="22">
        <v>35.14930322984557</v>
      </c>
      <c r="AH211" s="22">
        <v>6.706415140604283</v>
      </c>
      <c r="AI211" s="22">
        <v>29.521171006336417</v>
      </c>
      <c r="AJ211" s="22">
        <v>6.89717300832552</v>
      </c>
      <c r="AK211" s="22">
        <v>0</v>
      </c>
      <c r="AL211" s="22">
        <v>0</v>
      </c>
      <c r="AM211" s="22">
        <v>0</v>
      </c>
      <c r="AN211" s="22">
        <v>93.88820046533492</v>
      </c>
      <c r="AO211" s="22">
        <v>64.14053957183405</v>
      </c>
      <c r="AP211" s="22">
        <v>8.032501786288062</v>
      </c>
      <c r="AR211" s="22">
        <v>0</v>
      </c>
      <c r="AS211" s="22">
        <v>0.34410776160335993</v>
      </c>
      <c r="AT211" s="22">
        <v>0</v>
      </c>
      <c r="AU211" s="22">
        <v>0.6896223339076266</v>
      </c>
      <c r="AV211" s="22">
        <v>0</v>
      </c>
      <c r="AW211" s="22">
        <v>0</v>
      </c>
      <c r="AX211" s="22">
        <v>0</v>
      </c>
      <c r="AY211" s="22">
        <v>0</v>
      </c>
      <c r="AZ211" s="22">
        <v>4.461630673554188</v>
      </c>
      <c r="BA211" s="22">
        <v>2.001907311365829</v>
      </c>
      <c r="BB211" s="22">
        <v>0</v>
      </c>
      <c r="BD211" s="22">
        <v>0</v>
      </c>
      <c r="BE211" s="22">
        <v>0</v>
      </c>
      <c r="BF211" s="22">
        <v>0</v>
      </c>
      <c r="BG211" s="22">
        <v>0</v>
      </c>
      <c r="BH211" s="22">
        <v>0</v>
      </c>
      <c r="BI211" s="22">
        <v>22.297998796630637</v>
      </c>
      <c r="BJ211" s="22">
        <v>34.874232748998764</v>
      </c>
      <c r="BK211" s="22">
        <v>318.7489740032124</v>
      </c>
      <c r="BL211" s="22">
        <v>0</v>
      </c>
      <c r="BM211" s="22">
        <v>0</v>
      </c>
      <c r="BN211" s="22">
        <v>0</v>
      </c>
      <c r="BP211" s="22">
        <v>0</v>
      </c>
      <c r="BQ211" s="22">
        <v>0</v>
      </c>
      <c r="BR211" s="22">
        <v>0</v>
      </c>
      <c r="BS211" s="22">
        <v>0</v>
      </c>
      <c r="BT211" s="22">
        <v>0</v>
      </c>
      <c r="BU211" s="22">
        <v>0</v>
      </c>
      <c r="BV211" s="22">
        <v>0</v>
      </c>
      <c r="BW211" s="22">
        <v>0</v>
      </c>
      <c r="BX211" s="22">
        <v>0</v>
      </c>
      <c r="BY211" s="22">
        <v>0</v>
      </c>
      <c r="BZ211" s="22">
        <v>0</v>
      </c>
    </row>
    <row r="212" spans="1:78" ht="12">
      <c r="A212" s="36" t="s">
        <v>19</v>
      </c>
      <c r="B212" s="36">
        <v>1749</v>
      </c>
      <c r="C212" s="36" t="s">
        <v>487</v>
      </c>
      <c r="D212" s="36" t="s">
        <v>626</v>
      </c>
      <c r="E212" s="36">
        <v>707</v>
      </c>
      <c r="F212" s="36" t="s">
        <v>95</v>
      </c>
      <c r="G212" s="36">
        <v>1</v>
      </c>
      <c r="H212" s="36">
        <f t="shared" si="42"/>
        <v>7071</v>
      </c>
      <c r="I212" s="37" t="str">
        <f t="shared" si="34"/>
        <v>Milpitas</v>
      </c>
      <c r="J212" s="37"/>
      <c r="K212" s="38">
        <f t="shared" si="35"/>
        <v>306.41439729837526</v>
      </c>
      <c r="L212" s="38">
        <f t="shared" si="36"/>
        <v>498.80321872209345</v>
      </c>
      <c r="M212" s="38">
        <f t="shared" si="37"/>
        <v>192.3888214237182</v>
      </c>
      <c r="N212" s="37"/>
      <c r="O212" s="38">
        <f t="shared" si="38"/>
        <v>48.61430794499972</v>
      </c>
      <c r="P212" s="38">
        <f t="shared" si="39"/>
        <v>112.74140559233801</v>
      </c>
      <c r="Q212" s="38">
        <f t="shared" si="40"/>
        <v>31.033107886380453</v>
      </c>
      <c r="R212" s="38">
        <f t="shared" si="41"/>
        <v>0</v>
      </c>
      <c r="T212" s="22">
        <v>0</v>
      </c>
      <c r="U212" s="22">
        <v>1.528957453482076</v>
      </c>
      <c r="V212" s="22">
        <v>36.58882676637073</v>
      </c>
      <c r="W212" s="22">
        <v>58.956586479788626</v>
      </c>
      <c r="X212" s="22">
        <v>51.553393676919015</v>
      </c>
      <c r="Y212" s="22">
        <v>1.3196543059226238</v>
      </c>
      <c r="Z212" s="22">
        <v>7.579082594880468</v>
      </c>
      <c r="AA212" s="22">
        <v>38.81105919761099</v>
      </c>
      <c r="AB212" s="22">
        <v>0</v>
      </c>
      <c r="AC212" s="22">
        <v>71.27123900954058</v>
      </c>
      <c r="AD212" s="22">
        <v>38.80559781386016</v>
      </c>
      <c r="AF212" s="22">
        <v>0</v>
      </c>
      <c r="AG212" s="22">
        <v>0.5207304182199343</v>
      </c>
      <c r="AH212" s="22">
        <v>0.5255453091444583</v>
      </c>
      <c r="AI212" s="22">
        <v>5.841645146130174</v>
      </c>
      <c r="AJ212" s="22">
        <v>20.378011160961766</v>
      </c>
      <c r="AK212" s="22">
        <v>0</v>
      </c>
      <c r="AL212" s="22">
        <v>0</v>
      </c>
      <c r="AM212" s="22">
        <v>0</v>
      </c>
      <c r="AN212" s="22">
        <v>0</v>
      </c>
      <c r="AO212" s="22">
        <v>19.793369633495665</v>
      </c>
      <c r="AP212" s="22">
        <v>1.5550062770477213</v>
      </c>
      <c r="AR212" s="22">
        <v>0</v>
      </c>
      <c r="AS212" s="22">
        <v>5.1745772329599955</v>
      </c>
      <c r="AT212" s="22">
        <v>0</v>
      </c>
      <c r="AU212" s="22">
        <v>10.370309613918039</v>
      </c>
      <c r="AV212" s="22">
        <v>0</v>
      </c>
      <c r="AW212" s="22">
        <v>0</v>
      </c>
      <c r="AX212" s="22">
        <v>0</v>
      </c>
      <c r="AY212" s="22">
        <v>0</v>
      </c>
      <c r="AZ212" s="22">
        <v>67.09250729386642</v>
      </c>
      <c r="BA212" s="22">
        <v>30.10401145159356</v>
      </c>
      <c r="BB212" s="22">
        <v>0</v>
      </c>
      <c r="BD212" s="22">
        <v>0</v>
      </c>
      <c r="BE212" s="22">
        <v>0</v>
      </c>
      <c r="BF212" s="22">
        <v>0</v>
      </c>
      <c r="BG212" s="22">
        <v>0</v>
      </c>
      <c r="BH212" s="22">
        <v>0</v>
      </c>
      <c r="BI212" s="22">
        <v>0.6415174143473678</v>
      </c>
      <c r="BJ212" s="22">
        <v>3.1990530420783543</v>
      </c>
      <c r="BK212" s="22">
        <v>27.19253742995473</v>
      </c>
      <c r="BL212" s="22">
        <v>0</v>
      </c>
      <c r="BM212" s="22">
        <v>0</v>
      </c>
      <c r="BN212" s="22">
        <v>0</v>
      </c>
      <c r="BP212" s="22">
        <v>0</v>
      </c>
      <c r="BQ212" s="22">
        <v>0</v>
      </c>
      <c r="BR212" s="22">
        <v>0</v>
      </c>
      <c r="BS212" s="22">
        <v>0</v>
      </c>
      <c r="BT212" s="22">
        <v>0</v>
      </c>
      <c r="BU212" s="22">
        <v>0</v>
      </c>
      <c r="BV212" s="22">
        <v>0</v>
      </c>
      <c r="BW212" s="22">
        <v>0</v>
      </c>
      <c r="BX212" s="22">
        <v>0</v>
      </c>
      <c r="BY212" s="22">
        <v>0</v>
      </c>
      <c r="BZ212" s="22">
        <v>0</v>
      </c>
    </row>
    <row r="213" spans="1:78" ht="12">
      <c r="A213" s="36" t="s">
        <v>19</v>
      </c>
      <c r="B213" s="36">
        <v>1750</v>
      </c>
      <c r="C213" s="36" t="s">
        <v>488</v>
      </c>
      <c r="D213" s="36" t="s">
        <v>626</v>
      </c>
      <c r="E213" s="36">
        <v>711</v>
      </c>
      <c r="F213" s="36" t="s">
        <v>99</v>
      </c>
      <c r="G213" s="36">
        <v>1</v>
      </c>
      <c r="H213" s="36">
        <f t="shared" si="42"/>
        <v>7111</v>
      </c>
      <c r="I213" s="37" t="str">
        <f t="shared" si="34"/>
        <v>Palo Alto</v>
      </c>
      <c r="J213" s="37"/>
      <c r="K213" s="38">
        <f t="shared" si="35"/>
        <v>29928.00836177379</v>
      </c>
      <c r="L213" s="38">
        <f t="shared" si="36"/>
        <v>41641.05310506195</v>
      </c>
      <c r="M213" s="38">
        <f t="shared" si="37"/>
        <v>11713.044743288156</v>
      </c>
      <c r="N213" s="37"/>
      <c r="O213" s="38">
        <f t="shared" si="38"/>
        <v>2361.1346377019827</v>
      </c>
      <c r="P213" s="38">
        <f t="shared" si="39"/>
        <v>2269.8957500849083</v>
      </c>
      <c r="Q213" s="38">
        <f t="shared" si="40"/>
        <v>7082.0143555012655</v>
      </c>
      <c r="R213" s="38">
        <f t="shared" si="41"/>
        <v>0</v>
      </c>
      <c r="T213" s="22">
        <v>61.84857163108325</v>
      </c>
      <c r="U213" s="22">
        <v>231.6370542025347</v>
      </c>
      <c r="V213" s="22">
        <v>2139.650956555159</v>
      </c>
      <c r="W213" s="22">
        <v>2110.856355213863</v>
      </c>
      <c r="X213" s="22">
        <v>96.76175428590956</v>
      </c>
      <c r="Y213" s="22">
        <v>4361.457481074272</v>
      </c>
      <c r="Z213" s="22">
        <v>2057.1795614675557</v>
      </c>
      <c r="AA213" s="22">
        <v>6970.967019751548</v>
      </c>
      <c r="AB213" s="22">
        <v>2150.645649350801</v>
      </c>
      <c r="AC213" s="22">
        <v>4272.665670242834</v>
      </c>
      <c r="AD213" s="22">
        <v>5474.338287998229</v>
      </c>
      <c r="AF213" s="22">
        <v>-16.196530812084546</v>
      </c>
      <c r="AG213" s="22">
        <v>78.8906583603201</v>
      </c>
      <c r="AH213" s="22">
        <v>30.73297568692594</v>
      </c>
      <c r="AI213" s="22">
        <v>209.1517592498395</v>
      </c>
      <c r="AJ213" s="22">
        <v>38.24795940980517</v>
      </c>
      <c r="AK213" s="22">
        <v>0</v>
      </c>
      <c r="AL213" s="22">
        <v>0</v>
      </c>
      <c r="AM213" s="22">
        <v>0</v>
      </c>
      <c r="AN213" s="22">
        <v>614.3417917115086</v>
      </c>
      <c r="AO213" s="22">
        <v>1186.599982078929</v>
      </c>
      <c r="AP213" s="22">
        <v>219.366042016739</v>
      </c>
      <c r="AR213" s="22">
        <v>0</v>
      </c>
      <c r="AS213" s="22">
        <v>104.18311540352364</v>
      </c>
      <c r="AT213" s="22">
        <v>0</v>
      </c>
      <c r="AU213" s="22">
        <v>208.7921611055112</v>
      </c>
      <c r="AV213" s="22">
        <v>0</v>
      </c>
      <c r="AW213" s="22">
        <v>0</v>
      </c>
      <c r="AX213" s="22">
        <v>0</v>
      </c>
      <c r="AY213" s="22">
        <v>0</v>
      </c>
      <c r="AZ213" s="22">
        <v>1350.816910333412</v>
      </c>
      <c r="BA213" s="22">
        <v>606.1035632424613</v>
      </c>
      <c r="BB213" s="22">
        <v>0</v>
      </c>
      <c r="BD213" s="22">
        <v>0</v>
      </c>
      <c r="BE213" s="22">
        <v>0</v>
      </c>
      <c r="BF213" s="22">
        <v>0</v>
      </c>
      <c r="BG213" s="22">
        <v>0</v>
      </c>
      <c r="BH213" s="22">
        <v>0</v>
      </c>
      <c r="BI213" s="22">
        <v>1234.8635755079124</v>
      </c>
      <c r="BJ213" s="22">
        <v>509.5118198305771</v>
      </c>
      <c r="BK213" s="22">
        <v>5337.638960162776</v>
      </c>
      <c r="BL213" s="22">
        <v>0</v>
      </c>
      <c r="BM213" s="22">
        <v>0</v>
      </c>
      <c r="BN213" s="22">
        <v>0</v>
      </c>
      <c r="BP213" s="22">
        <v>0</v>
      </c>
      <c r="BQ213" s="22">
        <v>0</v>
      </c>
      <c r="BR213" s="22">
        <v>0</v>
      </c>
      <c r="BS213" s="22">
        <v>0</v>
      </c>
      <c r="BT213" s="22">
        <v>0</v>
      </c>
      <c r="BU213" s="22">
        <v>0</v>
      </c>
      <c r="BV213" s="22">
        <v>0</v>
      </c>
      <c r="BW213" s="22">
        <v>0</v>
      </c>
      <c r="BX213" s="22">
        <v>0</v>
      </c>
      <c r="BY213" s="22">
        <v>0</v>
      </c>
      <c r="BZ213" s="22">
        <v>0</v>
      </c>
    </row>
    <row r="214" spans="1:78" ht="12">
      <c r="A214" s="36" t="s">
        <v>19</v>
      </c>
      <c r="B214" s="36">
        <v>1751</v>
      </c>
      <c r="C214" s="36" t="s">
        <v>489</v>
      </c>
      <c r="D214" s="36" t="s">
        <v>626</v>
      </c>
      <c r="E214" s="36">
        <v>712</v>
      </c>
      <c r="F214" s="36" t="s">
        <v>100</v>
      </c>
      <c r="G214" s="36">
        <v>1</v>
      </c>
      <c r="H214" s="36">
        <f t="shared" si="42"/>
        <v>7121</v>
      </c>
      <c r="I214" s="37" t="str">
        <f t="shared" si="34"/>
        <v>San Jose</v>
      </c>
      <c r="J214" s="37"/>
      <c r="K214" s="38">
        <f t="shared" si="35"/>
        <v>22273.264199908273</v>
      </c>
      <c r="L214" s="38">
        <f t="shared" si="36"/>
        <v>24522.652955224796</v>
      </c>
      <c r="M214" s="38">
        <f t="shared" si="37"/>
        <v>2249.3887553165205</v>
      </c>
      <c r="N214" s="37"/>
      <c r="O214" s="38">
        <f t="shared" si="38"/>
        <v>2837.3032732454813</v>
      </c>
      <c r="P214" s="38">
        <f t="shared" si="39"/>
        <v>1883.5636062087497</v>
      </c>
      <c r="Q214" s="38">
        <f t="shared" si="40"/>
        <v>4454.506351018535</v>
      </c>
      <c r="R214" s="38">
        <f t="shared" si="41"/>
        <v>-6925.984475156245</v>
      </c>
      <c r="T214" s="22">
        <v>143.73259604406672</v>
      </c>
      <c r="U214" s="22">
        <v>1074.8570897979005</v>
      </c>
      <c r="V214" s="22">
        <v>2096.6988555685502</v>
      </c>
      <c r="W214" s="22">
        <v>3783.7494965778615</v>
      </c>
      <c r="X214" s="22">
        <v>122.93501569111459</v>
      </c>
      <c r="Y214" s="22">
        <v>447.3628097077699</v>
      </c>
      <c r="Z214" s="22">
        <v>1232.142284710569</v>
      </c>
      <c r="AA214" s="22">
        <v>4616.012105212632</v>
      </c>
      <c r="AB214" s="22">
        <v>2972.339096632052</v>
      </c>
      <c r="AC214" s="22">
        <v>4100.351662004582</v>
      </c>
      <c r="AD214" s="22">
        <v>1683.0831879611746</v>
      </c>
      <c r="AF214" s="22">
        <v>-37.639825126675355</v>
      </c>
      <c r="AG214" s="22">
        <v>366.0734840086142</v>
      </c>
      <c r="AH214" s="22">
        <v>30.11603119358245</v>
      </c>
      <c r="AI214" s="22">
        <v>374.9084402712828</v>
      </c>
      <c r="AJ214" s="22">
        <v>48.59371892229345</v>
      </c>
      <c r="AK214" s="22">
        <v>0</v>
      </c>
      <c r="AL214" s="22">
        <v>0</v>
      </c>
      <c r="AM214" s="22">
        <v>0</v>
      </c>
      <c r="AN214" s="22">
        <v>849.0622928748454</v>
      </c>
      <c r="AO214" s="22">
        <v>1138.745126382757</v>
      </c>
      <c r="AP214" s="22">
        <v>67.44400471878136</v>
      </c>
      <c r="AR214" s="22">
        <v>0</v>
      </c>
      <c r="AS214" s="22">
        <v>86.45133792958681</v>
      </c>
      <c r="AT214" s="22">
        <v>0</v>
      </c>
      <c r="AU214" s="22">
        <v>173.25611359257542</v>
      </c>
      <c r="AV214" s="22">
        <v>0</v>
      </c>
      <c r="AW214" s="22">
        <v>0</v>
      </c>
      <c r="AX214" s="22">
        <v>0</v>
      </c>
      <c r="AY214" s="22">
        <v>0</v>
      </c>
      <c r="AZ214" s="22">
        <v>1120.9103197185104</v>
      </c>
      <c r="BA214" s="22">
        <v>502.945834968077</v>
      </c>
      <c r="BB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148.20400201728873</v>
      </c>
      <c r="BJ214" s="22">
        <v>351.2595359485072</v>
      </c>
      <c r="BK214" s="22">
        <v>3955.042813052739</v>
      </c>
      <c r="BL214" s="22">
        <v>0</v>
      </c>
      <c r="BM214" s="22">
        <v>0</v>
      </c>
      <c r="BN214" s="22">
        <v>0</v>
      </c>
      <c r="BP214" s="22">
        <v>0</v>
      </c>
      <c r="BQ214" s="22">
        <v>-313.17385949473976</v>
      </c>
      <c r="BR214" s="22">
        <v>-22.732935136342775</v>
      </c>
      <c r="BS214" s="22">
        <v>-413.7792648350296</v>
      </c>
      <c r="BT214" s="22">
        <v>-36.680725066109304</v>
      </c>
      <c r="BU214" s="22">
        <v>-111.87104778678064</v>
      </c>
      <c r="BV214" s="22">
        <v>-265.14649939799733</v>
      </c>
      <c r="BW214" s="22">
        <v>-2985.4442357512835</v>
      </c>
      <c r="BX214" s="22">
        <v>-1487.0239486270527</v>
      </c>
      <c r="BY214" s="22">
        <v>-1239.222190281882</v>
      </c>
      <c r="BZ214" s="22">
        <v>-50.90976877902718</v>
      </c>
    </row>
    <row r="215" spans="1:78" ht="12">
      <c r="A215" s="36" t="s">
        <v>19</v>
      </c>
      <c r="B215" s="36">
        <v>1751</v>
      </c>
      <c r="C215" s="36" t="s">
        <v>489</v>
      </c>
      <c r="D215" s="36" t="s">
        <v>626</v>
      </c>
      <c r="E215" s="36">
        <v>712</v>
      </c>
      <c r="F215" s="36" t="s">
        <v>100</v>
      </c>
      <c r="G215" s="36">
        <v>0</v>
      </c>
      <c r="H215" s="36">
        <f t="shared" si="42"/>
        <v>7120</v>
      </c>
      <c r="I215" s="37" t="s">
        <v>103</v>
      </c>
      <c r="J215" s="37"/>
      <c r="K215" s="38">
        <f t="shared" si="35"/>
        <v>238.0264272398078</v>
      </c>
      <c r="L215" s="38">
        <f t="shared" si="36"/>
        <v>240.76155038166132</v>
      </c>
      <c r="M215" s="38">
        <f t="shared" si="37"/>
        <v>2.735123141853535</v>
      </c>
      <c r="N215" s="37"/>
      <c r="O215" s="38">
        <f t="shared" si="38"/>
        <v>55.17129833453074</v>
      </c>
      <c r="P215" s="38">
        <f t="shared" si="39"/>
        <v>2.042427252902326</v>
      </c>
      <c r="Q215" s="38">
        <f t="shared" si="40"/>
        <v>19.53692239817488</v>
      </c>
      <c r="R215" s="38">
        <f t="shared" si="41"/>
        <v>-74.0155248437544</v>
      </c>
      <c r="T215" s="22">
        <v>0</v>
      </c>
      <c r="U215" s="22">
        <v>13.760617081338685</v>
      </c>
      <c r="V215" s="22">
        <v>7.158683497768188</v>
      </c>
      <c r="W215" s="22">
        <v>14.739146619947157</v>
      </c>
      <c r="X215" s="22">
        <v>5.551903934437433</v>
      </c>
      <c r="Y215" s="22">
        <v>0</v>
      </c>
      <c r="Z215" s="22">
        <v>1.082726084982924</v>
      </c>
      <c r="AA215" s="22">
        <v>27.543332333788438</v>
      </c>
      <c r="AB215" s="22">
        <v>2.191182526083341</v>
      </c>
      <c r="AC215" s="22">
        <v>165.9988351614616</v>
      </c>
      <c r="AD215" s="22">
        <v>0</v>
      </c>
      <c r="AF215" s="22">
        <v>0</v>
      </c>
      <c r="AG215" s="22">
        <v>4.686573763979409</v>
      </c>
      <c r="AH215" s="22">
        <v>0.10282408222391576</v>
      </c>
      <c r="AI215" s="22">
        <v>1.4604112865325436</v>
      </c>
      <c r="AJ215" s="22">
        <v>2.1945550481035747</v>
      </c>
      <c r="AK215" s="22">
        <v>0</v>
      </c>
      <c r="AL215" s="22">
        <v>0</v>
      </c>
      <c r="AM215" s="22">
        <v>0</v>
      </c>
      <c r="AN215" s="22">
        <v>0.6259213364355661</v>
      </c>
      <c r="AO215" s="22">
        <v>46.10101281725573</v>
      </c>
      <c r="AP215" s="22">
        <v>0</v>
      </c>
      <c r="AR215" s="22">
        <v>0</v>
      </c>
      <c r="AS215" s="22">
        <v>0.09374282241132231</v>
      </c>
      <c r="AT215" s="22">
        <v>0</v>
      </c>
      <c r="AU215" s="22">
        <v>0.18786889222481587</v>
      </c>
      <c r="AV215" s="22">
        <v>0</v>
      </c>
      <c r="AW215" s="22">
        <v>0</v>
      </c>
      <c r="AX215" s="22">
        <v>0</v>
      </c>
      <c r="AY215" s="22">
        <v>0</v>
      </c>
      <c r="AZ215" s="22">
        <v>1.2154502123029556</v>
      </c>
      <c r="BA215" s="22">
        <v>0.5453653259632323</v>
      </c>
      <c r="BB215" s="22">
        <v>0</v>
      </c>
      <c r="BD215" s="22">
        <v>0</v>
      </c>
      <c r="BE215" s="22">
        <v>0</v>
      </c>
      <c r="BF215" s="22">
        <v>0</v>
      </c>
      <c r="BG215" s="22">
        <v>0</v>
      </c>
      <c r="BH215" s="22">
        <v>0</v>
      </c>
      <c r="BI215" s="22">
        <v>0</v>
      </c>
      <c r="BJ215" s="22">
        <v>0.32257214739139156</v>
      </c>
      <c r="BK215" s="22">
        <v>19.21435025078349</v>
      </c>
      <c r="BL215" s="22">
        <v>0</v>
      </c>
      <c r="BM215" s="22">
        <v>0</v>
      </c>
      <c r="BN215" s="22">
        <v>0</v>
      </c>
      <c r="BP215" s="22">
        <v>0</v>
      </c>
      <c r="BQ215" s="22">
        <v>-4.609962916891089</v>
      </c>
      <c r="BR215" s="22">
        <v>-0.09915979359298173</v>
      </c>
      <c r="BS215" s="22">
        <v>-1.589541270624322</v>
      </c>
      <c r="BT215" s="22">
        <v>-2.116348825020414</v>
      </c>
      <c r="BU215" s="22">
        <v>0</v>
      </c>
      <c r="BV215" s="22">
        <v>-0.311076810630026</v>
      </c>
      <c r="BW215" s="22">
        <v>-18.529618389803606</v>
      </c>
      <c r="BX215" s="22">
        <v>-1.7757515433328368</v>
      </c>
      <c r="BY215" s="22">
        <v>-44.98406529385913</v>
      </c>
      <c r="BZ215" s="22">
        <v>0</v>
      </c>
    </row>
    <row r="216" spans="1:78" ht="12">
      <c r="A216" s="36" t="s">
        <v>19</v>
      </c>
      <c r="B216" s="36">
        <v>1752</v>
      </c>
      <c r="C216" s="36" t="s">
        <v>490</v>
      </c>
      <c r="D216" s="36" t="s">
        <v>626</v>
      </c>
      <c r="E216" s="36">
        <v>713</v>
      </c>
      <c r="F216" s="36" t="s">
        <v>19</v>
      </c>
      <c r="G216" s="36">
        <v>1</v>
      </c>
      <c r="H216" s="36">
        <f t="shared" si="42"/>
        <v>7131</v>
      </c>
      <c r="I216" s="37" t="str">
        <f t="shared" si="34"/>
        <v>Santa Clara</v>
      </c>
      <c r="J216" s="37"/>
      <c r="K216" s="38">
        <f t="shared" si="35"/>
        <v>10294.01437303088</v>
      </c>
      <c r="L216" s="38">
        <f t="shared" si="36"/>
        <v>14477.83127381219</v>
      </c>
      <c r="M216" s="38">
        <f t="shared" si="37"/>
        <v>4183.81690078131</v>
      </c>
      <c r="N216" s="37"/>
      <c r="O216" s="38">
        <f t="shared" si="38"/>
        <v>669.0806491268592</v>
      </c>
      <c r="P216" s="38">
        <f t="shared" si="39"/>
        <v>533.1488869086558</v>
      </c>
      <c r="Q216" s="38">
        <f t="shared" si="40"/>
        <v>2981.5873647457956</v>
      </c>
      <c r="R216" s="38">
        <f t="shared" si="41"/>
        <v>0</v>
      </c>
      <c r="T216" s="22">
        <v>4.355533213456567</v>
      </c>
      <c r="U216" s="22">
        <v>38.22393633705191</v>
      </c>
      <c r="V216" s="22">
        <v>2618.4873416280966</v>
      </c>
      <c r="W216" s="22">
        <v>2716.2141628188338</v>
      </c>
      <c r="X216" s="22">
        <v>29.345777939169288</v>
      </c>
      <c r="Y216" s="22">
        <v>1112.4685798927717</v>
      </c>
      <c r="Z216" s="22">
        <v>518.6257947068207</v>
      </c>
      <c r="AA216" s="22">
        <v>1874.1985683491498</v>
      </c>
      <c r="AB216" s="22">
        <v>99.69880493679203</v>
      </c>
      <c r="AC216" s="22">
        <v>1089.8184395382916</v>
      </c>
      <c r="AD216" s="22">
        <v>192.57743367044486</v>
      </c>
      <c r="AF216" s="22">
        <v>-1.1406007614144047</v>
      </c>
      <c r="AG216" s="22">
        <v>13.01826045549836</v>
      </c>
      <c r="AH216" s="22">
        <v>37.6107642979034</v>
      </c>
      <c r="AI216" s="22">
        <v>269.1329370895688</v>
      </c>
      <c r="AJ216" s="22">
        <v>11.599790968547468</v>
      </c>
      <c r="AK216" s="22">
        <v>0</v>
      </c>
      <c r="AL216" s="22">
        <v>0</v>
      </c>
      <c r="AM216" s="22">
        <v>0</v>
      </c>
      <c r="AN216" s="22">
        <v>28.47942080781826</v>
      </c>
      <c r="AO216" s="22">
        <v>302.663171104592</v>
      </c>
      <c r="AP216" s="22">
        <v>7.7169051643452695</v>
      </c>
      <c r="AR216" s="22">
        <v>0</v>
      </c>
      <c r="AS216" s="22">
        <v>24.470336142083585</v>
      </c>
      <c r="AT216" s="22">
        <v>0</v>
      </c>
      <c r="AU216" s="22">
        <v>49.04071399952711</v>
      </c>
      <c r="AV216" s="22">
        <v>0</v>
      </c>
      <c r="AW216" s="22">
        <v>0</v>
      </c>
      <c r="AX216" s="22">
        <v>0</v>
      </c>
      <c r="AY216" s="22">
        <v>0</v>
      </c>
      <c r="AZ216" s="22">
        <v>317.27736048437845</v>
      </c>
      <c r="BA216" s="22">
        <v>142.3604762826666</v>
      </c>
      <c r="BB216" s="22">
        <v>0</v>
      </c>
      <c r="BD216" s="22">
        <v>0</v>
      </c>
      <c r="BE216" s="22">
        <v>0</v>
      </c>
      <c r="BF216" s="22">
        <v>0</v>
      </c>
      <c r="BG216" s="22">
        <v>0</v>
      </c>
      <c r="BH216" s="22">
        <v>0</v>
      </c>
      <c r="BI216" s="22">
        <v>482.25997570976773</v>
      </c>
      <c r="BJ216" s="22">
        <v>161.61802833496503</v>
      </c>
      <c r="BK216" s="22">
        <v>2337.709360701063</v>
      </c>
      <c r="BL216" s="22">
        <v>0</v>
      </c>
      <c r="BM216" s="22">
        <v>0</v>
      </c>
      <c r="BN216" s="22">
        <v>0</v>
      </c>
      <c r="BP216" s="22">
        <v>0</v>
      </c>
      <c r="BQ216" s="22">
        <v>0</v>
      </c>
      <c r="BR216" s="22">
        <v>0</v>
      </c>
      <c r="BS216" s="22">
        <v>0</v>
      </c>
      <c r="BT216" s="22">
        <v>0</v>
      </c>
      <c r="BU216" s="22">
        <v>0</v>
      </c>
      <c r="BV216" s="22">
        <v>0</v>
      </c>
      <c r="BW216" s="22">
        <v>0</v>
      </c>
      <c r="BX216" s="22">
        <v>0</v>
      </c>
      <c r="BY216" s="22">
        <v>0</v>
      </c>
      <c r="BZ216" s="22">
        <v>0</v>
      </c>
    </row>
    <row r="217" spans="1:78" ht="12">
      <c r="A217" s="36" t="s">
        <v>19</v>
      </c>
      <c r="B217" s="36">
        <v>1753</v>
      </c>
      <c r="C217" s="36" t="s">
        <v>491</v>
      </c>
      <c r="D217" s="36" t="s">
        <v>626</v>
      </c>
      <c r="E217" s="36">
        <v>799</v>
      </c>
      <c r="F217" s="36" t="s">
        <v>492</v>
      </c>
      <c r="G217" s="36">
        <v>0</v>
      </c>
      <c r="H217" s="36">
        <f t="shared" si="42"/>
        <v>7990</v>
      </c>
      <c r="I217" s="37" t="s">
        <v>103</v>
      </c>
      <c r="J217" s="37"/>
      <c r="K217" s="38">
        <f t="shared" si="35"/>
        <v>134.2695625243638</v>
      </c>
      <c r="L217" s="38">
        <f t="shared" si="36"/>
        <v>210.57374156260954</v>
      </c>
      <c r="M217" s="38">
        <f t="shared" si="37"/>
        <v>76.30417903824575</v>
      </c>
      <c r="N217" s="37"/>
      <c r="O217" s="38">
        <f t="shared" si="38"/>
        <v>23.858523889143118</v>
      </c>
      <c r="P217" s="38">
        <f t="shared" si="39"/>
        <v>1.3867379058528733</v>
      </c>
      <c r="Q217" s="38">
        <f t="shared" si="40"/>
        <v>51.05891724324976</v>
      </c>
      <c r="R217" s="38">
        <f t="shared" si="41"/>
        <v>0</v>
      </c>
      <c r="T217" s="22">
        <v>0</v>
      </c>
      <c r="U217" s="22">
        <v>45.10424487772126</v>
      </c>
      <c r="V217" s="22">
        <v>26.24850615848335</v>
      </c>
      <c r="W217" s="22">
        <v>26.319904678477066</v>
      </c>
      <c r="X217" s="22">
        <v>0</v>
      </c>
      <c r="Y217" s="22">
        <v>5.278617223690496</v>
      </c>
      <c r="Z217" s="22">
        <v>2.7068152124573097</v>
      </c>
      <c r="AA217" s="22">
        <v>8.763787560750867</v>
      </c>
      <c r="AB217" s="22">
        <v>0</v>
      </c>
      <c r="AC217" s="22">
        <v>19.84768681278345</v>
      </c>
      <c r="AD217" s="22">
        <v>0</v>
      </c>
      <c r="AF217" s="22">
        <v>0</v>
      </c>
      <c r="AG217" s="22">
        <v>15.361547337488064</v>
      </c>
      <c r="AH217" s="22">
        <v>0.3770216348210244</v>
      </c>
      <c r="AI217" s="22">
        <v>2.607877297379542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5.512077619454488</v>
      </c>
      <c r="AP217" s="22">
        <v>0</v>
      </c>
      <c r="AR217" s="22">
        <v>0</v>
      </c>
      <c r="AS217" s="22">
        <v>0.06364815444696365</v>
      </c>
      <c r="AT217" s="22">
        <v>0</v>
      </c>
      <c r="AU217" s="22">
        <v>0.12755652070766765</v>
      </c>
      <c r="AV217" s="22">
        <v>0</v>
      </c>
      <c r="AW217" s="22">
        <v>0</v>
      </c>
      <c r="AX217" s="22">
        <v>0</v>
      </c>
      <c r="AY217" s="22">
        <v>0</v>
      </c>
      <c r="AZ217" s="22">
        <v>0.8252489187471864</v>
      </c>
      <c r="BA217" s="22">
        <v>0.3702843119510556</v>
      </c>
      <c r="BB217" s="22">
        <v>0</v>
      </c>
      <c r="BD217" s="22">
        <v>0</v>
      </c>
      <c r="BE217" s="22">
        <v>0</v>
      </c>
      <c r="BF217" s="22">
        <v>0</v>
      </c>
      <c r="BG217" s="22">
        <v>0</v>
      </c>
      <c r="BH217" s="22">
        <v>0</v>
      </c>
      <c r="BI217" s="22">
        <v>3.0217338846641955</v>
      </c>
      <c r="BJ217" s="22">
        <v>2.2064970795693037</v>
      </c>
      <c r="BK217" s="22">
        <v>45.83068627901626</v>
      </c>
      <c r="BL217" s="22">
        <v>0</v>
      </c>
      <c r="BM217" s="22">
        <v>0</v>
      </c>
      <c r="BN217" s="22">
        <v>0</v>
      </c>
      <c r="BP217" s="22">
        <v>0</v>
      </c>
      <c r="BQ217" s="22">
        <v>0</v>
      </c>
      <c r="BR217" s="22">
        <v>0</v>
      </c>
      <c r="BS217" s="22">
        <v>0</v>
      </c>
      <c r="BT217" s="22">
        <v>0</v>
      </c>
      <c r="BU217" s="22">
        <v>0</v>
      </c>
      <c r="BV217" s="22">
        <v>0</v>
      </c>
      <c r="BW217" s="22">
        <v>0</v>
      </c>
      <c r="BX217" s="22">
        <v>0</v>
      </c>
      <c r="BY217" s="22">
        <v>0</v>
      </c>
      <c r="BZ217" s="22">
        <v>0</v>
      </c>
    </row>
    <row r="218" spans="1:78" ht="12">
      <c r="A218" s="36" t="s">
        <v>19</v>
      </c>
      <c r="B218" s="36">
        <v>1754</v>
      </c>
      <c r="C218" s="36" t="s">
        <v>493</v>
      </c>
      <c r="D218" s="36" t="s">
        <v>626</v>
      </c>
      <c r="E218" s="36">
        <v>714</v>
      </c>
      <c r="F218" s="36" t="s">
        <v>101</v>
      </c>
      <c r="G218" s="36">
        <v>1</v>
      </c>
      <c r="H218" s="36">
        <f t="shared" si="42"/>
        <v>7141</v>
      </c>
      <c r="I218" s="37" t="str">
        <f t="shared" si="34"/>
        <v>Saratoga</v>
      </c>
      <c r="J218" s="37"/>
      <c r="K218" s="38">
        <f t="shared" si="35"/>
        <v>1175.4400998550377</v>
      </c>
      <c r="L218" s="38">
        <f t="shared" si="36"/>
        <v>1596.6902506090714</v>
      </c>
      <c r="M218" s="38">
        <f t="shared" si="37"/>
        <v>421.2501507540338</v>
      </c>
      <c r="N218" s="37"/>
      <c r="O218" s="38">
        <f t="shared" si="38"/>
        <v>193.83173478198663</v>
      </c>
      <c r="P218" s="38">
        <f t="shared" si="39"/>
        <v>35.69510767562577</v>
      </c>
      <c r="Q218" s="38">
        <f t="shared" si="40"/>
        <v>191.72330829642146</v>
      </c>
      <c r="R218" s="38">
        <f t="shared" si="41"/>
        <v>0</v>
      </c>
      <c r="T218" s="22">
        <v>0</v>
      </c>
      <c r="U218" s="22">
        <v>32.87258524986464</v>
      </c>
      <c r="V218" s="22">
        <v>37.38423604390054</v>
      </c>
      <c r="W218" s="22">
        <v>138.96909670235894</v>
      </c>
      <c r="X218" s="22">
        <v>9.517549601892743</v>
      </c>
      <c r="Y218" s="22">
        <v>30.35204903622035</v>
      </c>
      <c r="Z218" s="22">
        <v>76.8735520337876</v>
      </c>
      <c r="AA218" s="22">
        <v>262.913626822526</v>
      </c>
      <c r="AB218" s="22">
        <v>210.35352250400075</v>
      </c>
      <c r="AC218" s="22">
        <v>376.2038818604864</v>
      </c>
      <c r="AD218" s="22">
        <v>0</v>
      </c>
      <c r="AF218" s="22">
        <v>0</v>
      </c>
      <c r="AG218" s="22">
        <v>11.195703991728589</v>
      </c>
      <c r="AH218" s="22">
        <v>0.536970207169338</v>
      </c>
      <c r="AI218" s="22">
        <v>13.769592130163986</v>
      </c>
      <c r="AJ218" s="22">
        <v>3.7620943681775567</v>
      </c>
      <c r="AK218" s="22">
        <v>0</v>
      </c>
      <c r="AL218" s="22">
        <v>0</v>
      </c>
      <c r="AM218" s="22">
        <v>0</v>
      </c>
      <c r="AN218" s="22">
        <v>60.08844829781434</v>
      </c>
      <c r="AO218" s="22">
        <v>104.47892578693282</v>
      </c>
      <c r="AP218" s="22">
        <v>0</v>
      </c>
      <c r="AR218" s="22">
        <v>0</v>
      </c>
      <c r="AS218" s="22">
        <v>1.6383252500348595</v>
      </c>
      <c r="AT218" s="22">
        <v>0</v>
      </c>
      <c r="AU218" s="22">
        <v>3.2833484410942853</v>
      </c>
      <c r="AV218" s="22">
        <v>0</v>
      </c>
      <c r="AW218" s="22">
        <v>0</v>
      </c>
      <c r="AX218" s="22">
        <v>0</v>
      </c>
      <c r="AY218" s="22">
        <v>0</v>
      </c>
      <c r="AZ218" s="22">
        <v>21.242189233846368</v>
      </c>
      <c r="BA218" s="22">
        <v>9.53124475065026</v>
      </c>
      <c r="BB218" s="22">
        <v>0</v>
      </c>
      <c r="BD218" s="22">
        <v>0</v>
      </c>
      <c r="BE218" s="22">
        <v>0</v>
      </c>
      <c r="BF218" s="22">
        <v>0</v>
      </c>
      <c r="BG218" s="22">
        <v>0</v>
      </c>
      <c r="BH218" s="22">
        <v>0</v>
      </c>
      <c r="BI218" s="22">
        <v>12.190345140330976</v>
      </c>
      <c r="BJ218" s="22">
        <v>21.33725661644683</v>
      </c>
      <c r="BK218" s="22">
        <v>158.19570653964365</v>
      </c>
      <c r="BL218" s="22">
        <v>0</v>
      </c>
      <c r="BM218" s="22">
        <v>0</v>
      </c>
      <c r="BN218" s="22">
        <v>0</v>
      </c>
      <c r="BP218" s="22">
        <v>0</v>
      </c>
      <c r="BQ218" s="22">
        <v>0</v>
      </c>
      <c r="BR218" s="22">
        <v>0</v>
      </c>
      <c r="BS218" s="22">
        <v>0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</row>
    <row r="219" spans="1:78" ht="12">
      <c r="A219" s="36" t="s">
        <v>19</v>
      </c>
      <c r="B219" s="36">
        <v>1755</v>
      </c>
      <c r="C219" s="36" t="s">
        <v>494</v>
      </c>
      <c r="D219" s="36" t="s">
        <v>626</v>
      </c>
      <c r="E219" s="36">
        <v>715</v>
      </c>
      <c r="F219" s="36" t="s">
        <v>102</v>
      </c>
      <c r="G219" s="36">
        <v>1</v>
      </c>
      <c r="H219" s="36">
        <f t="shared" si="42"/>
        <v>7151</v>
      </c>
      <c r="I219" s="37" t="str">
        <f t="shared" si="34"/>
        <v>Sunnyvale</v>
      </c>
      <c r="J219" s="37"/>
      <c r="K219" s="38">
        <f t="shared" si="35"/>
        <v>2554.029477502095</v>
      </c>
      <c r="L219" s="38">
        <f t="shared" si="36"/>
        <v>3639.2169792105956</v>
      </c>
      <c r="M219" s="38">
        <f t="shared" si="37"/>
        <v>1085.1875017085008</v>
      </c>
      <c r="N219" s="37"/>
      <c r="O219" s="38">
        <f t="shared" si="38"/>
        <v>353.5417764567007</v>
      </c>
      <c r="P219" s="38">
        <f t="shared" si="39"/>
        <v>311.14185985136385</v>
      </c>
      <c r="Q219" s="38">
        <f t="shared" si="40"/>
        <v>420.5038654004363</v>
      </c>
      <c r="R219" s="38">
        <f t="shared" si="41"/>
        <v>0</v>
      </c>
      <c r="T219" s="22">
        <v>6.097746498839193</v>
      </c>
      <c r="U219" s="22">
        <v>54.27798959861371</v>
      </c>
      <c r="V219" s="22">
        <v>212.37427710045628</v>
      </c>
      <c r="W219" s="22">
        <v>188.45051749789585</v>
      </c>
      <c r="X219" s="22">
        <v>13.483195269348052</v>
      </c>
      <c r="Y219" s="22">
        <v>471.1165872143768</v>
      </c>
      <c r="Z219" s="22">
        <v>86.07672375614247</v>
      </c>
      <c r="AA219" s="22">
        <v>426.9216511737211</v>
      </c>
      <c r="AB219" s="22">
        <v>684.7445394010439</v>
      </c>
      <c r="AC219" s="22">
        <v>410.4862499916578</v>
      </c>
      <c r="AD219" s="22">
        <v>0</v>
      </c>
      <c r="AF219" s="22">
        <v>-1.5968410659801664</v>
      </c>
      <c r="AG219" s="22">
        <v>18.48592984680767</v>
      </c>
      <c r="AH219" s="22">
        <v>3.0504477726428347</v>
      </c>
      <c r="AI219" s="22">
        <v>18.672401449237526</v>
      </c>
      <c r="AJ219" s="22">
        <v>5.3296336882515405</v>
      </c>
      <c r="AK219" s="22">
        <v>0</v>
      </c>
      <c r="AL219" s="22">
        <v>0</v>
      </c>
      <c r="AM219" s="22">
        <v>0</v>
      </c>
      <c r="AN219" s="22">
        <v>195.60041763611432</v>
      </c>
      <c r="AO219" s="22">
        <v>113.99978712962695</v>
      </c>
      <c r="AP219" s="22">
        <v>0</v>
      </c>
      <c r="AR219" s="22">
        <v>0</v>
      </c>
      <c r="AS219" s="22">
        <v>14.280712358948236</v>
      </c>
      <c r="AT219" s="22">
        <v>0</v>
      </c>
      <c r="AU219" s="22">
        <v>28.61980834420449</v>
      </c>
      <c r="AV219" s="22">
        <v>0</v>
      </c>
      <c r="AW219" s="22">
        <v>0</v>
      </c>
      <c r="AX219" s="22">
        <v>0</v>
      </c>
      <c r="AY219" s="22">
        <v>0</v>
      </c>
      <c r="AZ219" s="22">
        <v>185.16078801596467</v>
      </c>
      <c r="BA219" s="22">
        <v>83.08055113224648</v>
      </c>
      <c r="BB219" s="22">
        <v>0</v>
      </c>
      <c r="BD219" s="22">
        <v>0</v>
      </c>
      <c r="BE219" s="22">
        <v>0</v>
      </c>
      <c r="BF219" s="22">
        <v>0</v>
      </c>
      <c r="BG219" s="22">
        <v>0</v>
      </c>
      <c r="BH219" s="22">
        <v>0</v>
      </c>
      <c r="BI219" s="22">
        <v>123.43637984111648</v>
      </c>
      <c r="BJ219" s="22">
        <v>19.236844778068637</v>
      </c>
      <c r="BK219" s="22">
        <v>277.8306407812512</v>
      </c>
      <c r="BL219" s="22">
        <v>0</v>
      </c>
      <c r="BM219" s="22">
        <v>0</v>
      </c>
      <c r="BN219" s="22">
        <v>0</v>
      </c>
      <c r="BP219" s="22">
        <v>0</v>
      </c>
      <c r="BQ219" s="22">
        <v>0</v>
      </c>
      <c r="BR219" s="22">
        <v>0</v>
      </c>
      <c r="BS219" s="22">
        <v>0</v>
      </c>
      <c r="BT219" s="22">
        <v>0</v>
      </c>
      <c r="BU219" s="22">
        <v>0</v>
      </c>
      <c r="BV219" s="22">
        <v>0</v>
      </c>
      <c r="BW219" s="22">
        <v>0</v>
      </c>
      <c r="BX219" s="22">
        <v>0</v>
      </c>
      <c r="BY219" s="22">
        <v>0</v>
      </c>
      <c r="BZ219" s="22">
        <v>0</v>
      </c>
    </row>
    <row r="220" spans="1:78" ht="12">
      <c r="A220" s="36" t="s">
        <v>21</v>
      </c>
      <c r="B220" s="36">
        <v>1801</v>
      </c>
      <c r="C220" s="36" t="s">
        <v>495</v>
      </c>
      <c r="D220" s="36" t="s">
        <v>496</v>
      </c>
      <c r="E220" s="36">
        <v>801</v>
      </c>
      <c r="F220" s="36" t="s">
        <v>104</v>
      </c>
      <c r="G220" s="36">
        <v>1</v>
      </c>
      <c r="H220" s="36">
        <f t="shared" si="42"/>
        <v>8011</v>
      </c>
      <c r="I220" s="37" t="str">
        <f t="shared" si="34"/>
        <v>Benicia</v>
      </c>
      <c r="J220" s="37"/>
      <c r="K220" s="38">
        <f t="shared" si="35"/>
        <v>2537.284932612778</v>
      </c>
      <c r="L220" s="38">
        <f t="shared" si="36"/>
        <v>2838.5017734027124</v>
      </c>
      <c r="M220" s="38">
        <f t="shared" si="37"/>
        <v>301.21684078993417</v>
      </c>
      <c r="N220" s="37"/>
      <c r="O220" s="38">
        <f t="shared" si="38"/>
        <v>531.5925554748843</v>
      </c>
      <c r="P220" s="38">
        <f t="shared" si="39"/>
        <v>342.89619402666875</v>
      </c>
      <c r="Q220" s="38">
        <f t="shared" si="40"/>
        <v>226.72809128838117</v>
      </c>
      <c r="R220" s="38">
        <f t="shared" si="41"/>
        <v>-800</v>
      </c>
      <c r="T220" s="22">
        <v>0</v>
      </c>
      <c r="U220" s="22">
        <v>65.63321503726571</v>
      </c>
      <c r="V220" s="22">
        <v>37.72023470226635</v>
      </c>
      <c r="W220" s="22">
        <v>185.00463104355973</v>
      </c>
      <c r="X220" s="22">
        <v>38.58010154576311</v>
      </c>
      <c r="Y220" s="22">
        <v>56.176290450050715</v>
      </c>
      <c r="Z220" s="22">
        <v>219.76702087613955</v>
      </c>
      <c r="AA220" s="22">
        <v>238.73494056079892</v>
      </c>
      <c r="AB220" s="22">
        <v>182.76640297564623</v>
      </c>
      <c r="AC220" s="22">
        <v>331.70369589475905</v>
      </c>
      <c r="AD220" s="22">
        <v>1181.1983995265289</v>
      </c>
      <c r="AF220" s="22">
        <v>0</v>
      </c>
      <c r="AG220" s="22">
        <v>45.48272313889101</v>
      </c>
      <c r="AH220" s="22">
        <v>5.066567233036696</v>
      </c>
      <c r="AI220" s="22">
        <v>4.604775879694351</v>
      </c>
      <c r="AJ220" s="22">
        <v>1.7009709842879828</v>
      </c>
      <c r="AK220" s="22">
        <v>0</v>
      </c>
      <c r="AL220" s="22">
        <v>0</v>
      </c>
      <c r="AM220" s="22">
        <v>0</v>
      </c>
      <c r="AN220" s="22">
        <v>83.6309060819015</v>
      </c>
      <c r="AO220" s="22">
        <v>66.51654609654128</v>
      </c>
      <c r="AP220" s="22">
        <v>324.5900660605315</v>
      </c>
      <c r="AR220" s="22">
        <v>0</v>
      </c>
      <c r="AS220" s="22">
        <v>15.738164958621189</v>
      </c>
      <c r="AT220" s="22">
        <v>0</v>
      </c>
      <c r="AU220" s="22">
        <v>31.540672025578615</v>
      </c>
      <c r="AV220" s="22">
        <v>0</v>
      </c>
      <c r="AW220" s="22">
        <v>0</v>
      </c>
      <c r="AX220" s="22">
        <v>0</v>
      </c>
      <c r="AY220" s="22">
        <v>0</v>
      </c>
      <c r="AZ220" s="22">
        <v>204.0578195553098</v>
      </c>
      <c r="BA220" s="22">
        <v>91.55953748715912</v>
      </c>
      <c r="BB220" s="22">
        <v>0</v>
      </c>
      <c r="BD220" s="22">
        <v>0</v>
      </c>
      <c r="BE220" s="22">
        <v>0</v>
      </c>
      <c r="BF220" s="22">
        <v>0</v>
      </c>
      <c r="BG220" s="22">
        <v>0</v>
      </c>
      <c r="BH220" s="22">
        <v>0</v>
      </c>
      <c r="BI220" s="22">
        <v>-0.8801822282259958</v>
      </c>
      <c r="BJ220" s="22">
        <v>78.60415682061168</v>
      </c>
      <c r="BK220" s="22">
        <v>149.0041166959955</v>
      </c>
      <c r="BL220" s="22">
        <v>0</v>
      </c>
      <c r="BM220" s="22">
        <v>0</v>
      </c>
      <c r="BN220" s="22">
        <v>0</v>
      </c>
      <c r="BP220" s="22">
        <v>0</v>
      </c>
      <c r="BQ220" s="22">
        <v>-44.475083075261885</v>
      </c>
      <c r="BR220" s="22">
        <v>-3.6807045045931575</v>
      </c>
      <c r="BS220" s="22">
        <v>-26.25855077141378</v>
      </c>
      <c r="BT220" s="22">
        <v>-1.2357028489087238</v>
      </c>
      <c r="BU220" s="22">
        <v>0.6394251853937257</v>
      </c>
      <c r="BV220" s="22">
        <v>-57.10349054540552</v>
      </c>
      <c r="BW220" s="22">
        <v>-108.2468855736791</v>
      </c>
      <c r="BX220" s="22">
        <v>-208.9969677040856</v>
      </c>
      <c r="BY220" s="22">
        <v>-114.8373891342293</v>
      </c>
      <c r="BZ220" s="22">
        <v>-235.8046510278167</v>
      </c>
    </row>
    <row r="221" spans="1:78" ht="12">
      <c r="A221" s="36" t="s">
        <v>21</v>
      </c>
      <c r="B221" s="36">
        <v>1802</v>
      </c>
      <c r="C221" s="36" t="s">
        <v>497</v>
      </c>
      <c r="D221" s="36" t="s">
        <v>498</v>
      </c>
      <c r="E221" s="36">
        <v>801</v>
      </c>
      <c r="F221" s="36" t="s">
        <v>104</v>
      </c>
      <c r="G221" s="36">
        <v>1</v>
      </c>
      <c r="H221" s="36">
        <f t="shared" si="42"/>
        <v>8011</v>
      </c>
      <c r="I221" s="37" t="str">
        <f t="shared" si="34"/>
        <v>Benicia</v>
      </c>
      <c r="J221" s="37"/>
      <c r="K221" s="38">
        <f t="shared" si="35"/>
        <v>6780.743751611055</v>
      </c>
      <c r="L221" s="38">
        <f t="shared" si="36"/>
        <v>10928.37691082112</v>
      </c>
      <c r="M221" s="38">
        <f t="shared" si="37"/>
        <v>4147.633159210065</v>
      </c>
      <c r="N221" s="37"/>
      <c r="O221" s="38">
        <f t="shared" si="38"/>
        <v>1403.2683856210067</v>
      </c>
      <c r="P221" s="38">
        <f t="shared" si="39"/>
        <v>0</v>
      </c>
      <c r="Q221" s="38">
        <f t="shared" si="40"/>
        <v>629.6953943451292</v>
      </c>
      <c r="R221" s="38">
        <f t="shared" si="41"/>
        <v>2114.6693792439287</v>
      </c>
      <c r="T221" s="22">
        <v>12.906201535538802</v>
      </c>
      <c r="U221" s="22">
        <v>1282.8310211829212</v>
      </c>
      <c r="V221" s="22">
        <v>2716.659456748333</v>
      </c>
      <c r="W221" s="22">
        <v>353.65526155288217</v>
      </c>
      <c r="X221" s="22">
        <v>895.7293141494562</v>
      </c>
      <c r="Y221" s="22">
        <v>8.121873318079622</v>
      </c>
      <c r="Z221" s="22">
        <v>86.802955734183</v>
      </c>
      <c r="AA221" s="22">
        <v>959.3607796609884</v>
      </c>
      <c r="AB221" s="22">
        <v>38.07633395325963</v>
      </c>
      <c r="AC221" s="22">
        <v>426.6005537754119</v>
      </c>
      <c r="AD221" s="22">
        <v>0</v>
      </c>
      <c r="AF221" s="22">
        <v>-1.876680436272238</v>
      </c>
      <c r="AG221" s="22">
        <v>888.9804977146881</v>
      </c>
      <c r="AH221" s="22">
        <v>364.90064008147283</v>
      </c>
      <c r="AI221" s="22">
        <v>8.80249974792401</v>
      </c>
      <c r="AJ221" s="22">
        <v>39.492108939555756</v>
      </c>
      <c r="AK221" s="22">
        <v>0</v>
      </c>
      <c r="AL221" s="22">
        <v>0</v>
      </c>
      <c r="AM221" s="22">
        <v>0</v>
      </c>
      <c r="AN221" s="22">
        <v>17.42310543372948</v>
      </c>
      <c r="AO221" s="22">
        <v>85.54621413990874</v>
      </c>
      <c r="AP221" s="22">
        <v>0</v>
      </c>
      <c r="AR221" s="22">
        <v>0</v>
      </c>
      <c r="AS221" s="22">
        <v>0</v>
      </c>
      <c r="AT221" s="22">
        <v>0</v>
      </c>
      <c r="AU221" s="22">
        <v>0</v>
      </c>
      <c r="AV221" s="22">
        <v>0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D221" s="22">
        <v>0</v>
      </c>
      <c r="BE221" s="22">
        <v>0</v>
      </c>
      <c r="BF221" s="22">
        <v>0</v>
      </c>
      <c r="BG221" s="22">
        <v>0</v>
      </c>
      <c r="BH221" s="22">
        <v>0</v>
      </c>
      <c r="BI221" s="22">
        <v>-0.12725526191219216</v>
      </c>
      <c r="BJ221" s="22">
        <v>31.046847328689093</v>
      </c>
      <c r="BK221" s="22">
        <v>598.7758022783523</v>
      </c>
      <c r="BL221" s="22">
        <v>0</v>
      </c>
      <c r="BM221" s="22">
        <v>0</v>
      </c>
      <c r="BN221" s="22">
        <v>0</v>
      </c>
      <c r="BP221" s="22">
        <v>0</v>
      </c>
      <c r="BQ221" s="22">
        <v>286.5416423014249</v>
      </c>
      <c r="BR221" s="22">
        <v>117.53457540930961</v>
      </c>
      <c r="BS221" s="22">
        <v>51.74603809195764</v>
      </c>
      <c r="BT221" s="22">
        <v>9.634249086971735</v>
      </c>
      <c r="BU221" s="22">
        <v>-2.112631705140613</v>
      </c>
      <c r="BV221" s="22">
        <v>91.05194897337108</v>
      </c>
      <c r="BW221" s="22">
        <v>423.54255070193676</v>
      </c>
      <c r="BX221" s="22">
        <v>538.4551363017952</v>
      </c>
      <c r="BY221" s="22">
        <v>292.62965392793217</v>
      </c>
      <c r="BZ221" s="22">
        <v>305.6462161543703</v>
      </c>
    </row>
    <row r="222" spans="1:78" ht="12">
      <c r="A222" s="36" t="s">
        <v>21</v>
      </c>
      <c r="B222" s="36">
        <v>1803</v>
      </c>
      <c r="C222" s="36" t="s">
        <v>499</v>
      </c>
      <c r="D222" s="36" t="s">
        <v>500</v>
      </c>
      <c r="E222" s="36">
        <v>802</v>
      </c>
      <c r="F222" s="36" t="s">
        <v>105</v>
      </c>
      <c r="G222" s="36">
        <v>1</v>
      </c>
      <c r="H222" s="36">
        <f t="shared" si="42"/>
        <v>8021</v>
      </c>
      <c r="I222" s="37" t="str">
        <f t="shared" si="34"/>
        <v>Dixon</v>
      </c>
      <c r="J222" s="37"/>
      <c r="K222" s="38">
        <f t="shared" si="35"/>
        <v>557.618736325738</v>
      </c>
      <c r="L222" s="38">
        <f t="shared" si="36"/>
        <v>832.618736325738</v>
      </c>
      <c r="M222" s="38">
        <f t="shared" si="37"/>
        <v>275</v>
      </c>
      <c r="N222" s="37"/>
      <c r="O222" s="38">
        <f t="shared" si="38"/>
        <v>86.45201925767715</v>
      </c>
      <c r="P222" s="38">
        <f t="shared" si="39"/>
        <v>97.35788726127737</v>
      </c>
      <c r="Q222" s="38">
        <f t="shared" si="40"/>
        <v>71.41117935350263</v>
      </c>
      <c r="R222" s="38">
        <f t="shared" si="41"/>
        <v>19.778914127542862</v>
      </c>
      <c r="T222" s="22">
        <v>14.519476727481155</v>
      </c>
      <c r="U222" s="22">
        <v>12.67914381401724</v>
      </c>
      <c r="V222" s="22">
        <v>74.63791121937811</v>
      </c>
      <c r="W222" s="22">
        <v>66.43812717033911</v>
      </c>
      <c r="X222" s="22">
        <v>13.419165755048038</v>
      </c>
      <c r="Y222" s="22">
        <v>2.7072911060265406</v>
      </c>
      <c r="Z222" s="22">
        <v>64.22415221951111</v>
      </c>
      <c r="AA222" s="22">
        <v>69.85207520112266</v>
      </c>
      <c r="AB222" s="22">
        <v>53.306867534563466</v>
      </c>
      <c r="AC222" s="22">
        <v>107.0854451313789</v>
      </c>
      <c r="AD222" s="22">
        <v>78.74908044687172</v>
      </c>
      <c r="AF222" s="22">
        <v>-2.111265490806268</v>
      </c>
      <c r="AG222" s="22">
        <v>8.786435151831217</v>
      </c>
      <c r="AH222" s="22">
        <v>10.025335163242826</v>
      </c>
      <c r="AI222" s="22">
        <v>1.6536487965753195</v>
      </c>
      <c r="AJ222" s="22">
        <v>0.5916420814914721</v>
      </c>
      <c r="AK222" s="22">
        <v>0</v>
      </c>
      <c r="AL222" s="22">
        <v>0</v>
      </c>
      <c r="AM222" s="22">
        <v>0</v>
      </c>
      <c r="AN222" s="22">
        <v>24.392347607221268</v>
      </c>
      <c r="AO222" s="22">
        <v>21.473845590221988</v>
      </c>
      <c r="AP222" s="22">
        <v>21.640030357899338</v>
      </c>
      <c r="AR222" s="22">
        <v>0</v>
      </c>
      <c r="AS222" s="22">
        <v>4.46850830202466</v>
      </c>
      <c r="AT222" s="22">
        <v>0</v>
      </c>
      <c r="AU222" s="22">
        <v>8.955285140821312</v>
      </c>
      <c r="AV222" s="22">
        <v>0</v>
      </c>
      <c r="AW222" s="22">
        <v>0</v>
      </c>
      <c r="AX222" s="22">
        <v>0</v>
      </c>
      <c r="AY222" s="22">
        <v>0</v>
      </c>
      <c r="AZ222" s="22">
        <v>57.937762323202705</v>
      </c>
      <c r="BA222" s="22">
        <v>25.99633149522869</v>
      </c>
      <c r="BB222" s="22">
        <v>0</v>
      </c>
      <c r="BD222" s="22">
        <v>0</v>
      </c>
      <c r="BE222" s="22">
        <v>0</v>
      </c>
      <c r="BF222" s="22">
        <v>0</v>
      </c>
      <c r="BG222" s="22">
        <v>0</v>
      </c>
      <c r="BH222" s="22">
        <v>0</v>
      </c>
      <c r="BI222" s="22">
        <v>-0.03705751118130123</v>
      </c>
      <c r="BJ222" s="22">
        <v>22.674366147098148</v>
      </c>
      <c r="BK222" s="22">
        <v>48.77387071758578</v>
      </c>
      <c r="BL222" s="22">
        <v>0</v>
      </c>
      <c r="BM222" s="22">
        <v>0</v>
      </c>
      <c r="BN222" s="22">
        <v>0</v>
      </c>
      <c r="BP222" s="22">
        <v>0</v>
      </c>
      <c r="BQ222" s="22">
        <v>3.9004937921129224</v>
      </c>
      <c r="BR222" s="22">
        <v>1.8178726759909183</v>
      </c>
      <c r="BS222" s="22">
        <v>0.49782672704405967</v>
      </c>
      <c r="BT222" s="22">
        <v>0.07898578255960353</v>
      </c>
      <c r="BU222" s="22">
        <v>-0.009200197002246812</v>
      </c>
      <c r="BV222" s="22">
        <v>0.5905527158035822</v>
      </c>
      <c r="BW222" s="22">
        <v>2.147786935856332</v>
      </c>
      <c r="BX222" s="22">
        <v>5.498962573883883</v>
      </c>
      <c r="BY222" s="22">
        <v>3.04112201647122</v>
      </c>
      <c r="BZ222" s="22">
        <v>2.2145111048225865</v>
      </c>
    </row>
    <row r="223" spans="1:78" ht="12">
      <c r="A223" s="36" t="s">
        <v>21</v>
      </c>
      <c r="B223" s="36">
        <v>1804</v>
      </c>
      <c r="C223" s="36" t="s">
        <v>501</v>
      </c>
      <c r="D223" s="36" t="s">
        <v>502</v>
      </c>
      <c r="E223" s="36">
        <v>803</v>
      </c>
      <c r="F223" s="36" t="s">
        <v>106</v>
      </c>
      <c r="G223" s="36">
        <v>1</v>
      </c>
      <c r="H223" s="36">
        <f t="shared" si="42"/>
        <v>8031</v>
      </c>
      <c r="I223" s="37" t="str">
        <f t="shared" si="34"/>
        <v>Fairfield</v>
      </c>
      <c r="J223" s="37"/>
      <c r="K223" s="38">
        <f t="shared" si="35"/>
        <v>2965.1652581258054</v>
      </c>
      <c r="L223" s="38">
        <f t="shared" si="36"/>
        <v>4264.412003759391</v>
      </c>
      <c r="M223" s="38">
        <f t="shared" si="37"/>
        <v>1299.2467456335853</v>
      </c>
      <c r="N223" s="37"/>
      <c r="O223" s="38">
        <f t="shared" si="38"/>
        <v>657.3873818689437</v>
      </c>
      <c r="P223" s="38">
        <f t="shared" si="39"/>
        <v>150.0893359335415</v>
      </c>
      <c r="Q223" s="38">
        <f t="shared" si="40"/>
        <v>541.7700278311002</v>
      </c>
      <c r="R223" s="38">
        <f t="shared" si="41"/>
        <v>-50.00000000000001</v>
      </c>
      <c r="T223" s="22">
        <v>6.453100767769402</v>
      </c>
      <c r="U223" s="22">
        <v>85.77067874188134</v>
      </c>
      <c r="V223" s="22">
        <v>150.8809388090655</v>
      </c>
      <c r="W223" s="22">
        <v>193.18163131067837</v>
      </c>
      <c r="X223" s="22">
        <v>169.41696765748148</v>
      </c>
      <c r="Y223" s="22">
        <v>40.6093665903981</v>
      </c>
      <c r="Z223" s="22">
        <v>109.88351043806978</v>
      </c>
      <c r="AA223" s="22">
        <v>514.6064274310555</v>
      </c>
      <c r="AB223" s="22">
        <v>919.5434649712201</v>
      </c>
      <c r="AC223" s="22">
        <v>499.73207727976836</v>
      </c>
      <c r="AD223" s="22">
        <v>275.0870941284175</v>
      </c>
      <c r="AF223" s="22">
        <v>-0.9383402181361191</v>
      </c>
      <c r="AG223" s="22">
        <v>59.4376495565053</v>
      </c>
      <c r="AH223" s="22">
        <v>20.266268932146797</v>
      </c>
      <c r="AI223" s="22">
        <v>4.808301885426698</v>
      </c>
      <c r="AJ223" s="22">
        <v>7.4694812788298375</v>
      </c>
      <c r="AK223" s="22">
        <v>0</v>
      </c>
      <c r="AL223" s="22">
        <v>0</v>
      </c>
      <c r="AM223" s="22">
        <v>0</v>
      </c>
      <c r="AN223" s="22">
        <v>420.767996224567</v>
      </c>
      <c r="AO223" s="22">
        <v>100.21127942103598</v>
      </c>
      <c r="AP223" s="22">
        <v>45.36474478856826</v>
      </c>
      <c r="AR223" s="22">
        <v>0</v>
      </c>
      <c r="AS223" s="22">
        <v>6.8887633301297955</v>
      </c>
      <c r="AT223" s="22">
        <v>0</v>
      </c>
      <c r="AU223" s="22">
        <v>13.805689890067848</v>
      </c>
      <c r="AV223" s="22">
        <v>0</v>
      </c>
      <c r="AW223" s="22">
        <v>0</v>
      </c>
      <c r="AX223" s="22">
        <v>0</v>
      </c>
      <c r="AY223" s="22">
        <v>0</v>
      </c>
      <c r="AZ223" s="22">
        <v>89.31829271549418</v>
      </c>
      <c r="BA223" s="22">
        <v>40.076589997849666</v>
      </c>
      <c r="BB223" s="22">
        <v>0</v>
      </c>
      <c r="BD223" s="22">
        <v>0</v>
      </c>
      <c r="BE223" s="22">
        <v>0</v>
      </c>
      <c r="BF223" s="22">
        <v>0</v>
      </c>
      <c r="BG223" s="22">
        <v>0</v>
      </c>
      <c r="BH223" s="22">
        <v>0</v>
      </c>
      <c r="BI223" s="22">
        <v>-0.7793470738974273</v>
      </c>
      <c r="BJ223" s="22">
        <v>57.37773714841666</v>
      </c>
      <c r="BK223" s="22">
        <v>485.1716377565809</v>
      </c>
      <c r="BL223" s="22">
        <v>0</v>
      </c>
      <c r="BM223" s="22">
        <v>0</v>
      </c>
      <c r="BN223" s="22">
        <v>0</v>
      </c>
      <c r="BP223" s="22">
        <v>0</v>
      </c>
      <c r="BQ223" s="22">
        <v>-2.4231324952276894</v>
      </c>
      <c r="BR223" s="22">
        <v>-0.7510215977074702</v>
      </c>
      <c r="BS223" s="22">
        <v>-0.689791983406034</v>
      </c>
      <c r="BT223" s="22">
        <v>-0.27680190087552464</v>
      </c>
      <c r="BU223" s="22">
        <v>0.02888082096249408</v>
      </c>
      <c r="BV223" s="22">
        <v>-2.1262877725702043</v>
      </c>
      <c r="BW223" s="22">
        <v>-17.979351787457965</v>
      </c>
      <c r="BX223" s="22">
        <v>-18.902631805145937</v>
      </c>
      <c r="BY223" s="22">
        <v>-5.198747741022293</v>
      </c>
      <c r="BZ223" s="22">
        <v>-1.6811137375493792</v>
      </c>
    </row>
    <row r="224" spans="1:78" ht="12">
      <c r="A224" s="36" t="s">
        <v>21</v>
      </c>
      <c r="B224" s="36">
        <v>1804</v>
      </c>
      <c r="C224" s="36" t="s">
        <v>501</v>
      </c>
      <c r="D224" s="36" t="s">
        <v>502</v>
      </c>
      <c r="E224" s="36">
        <v>803</v>
      </c>
      <c r="F224" s="36" t="s">
        <v>106</v>
      </c>
      <c r="G224" s="36">
        <v>0</v>
      </c>
      <c r="H224" s="36">
        <f t="shared" si="42"/>
        <v>8030</v>
      </c>
      <c r="I224" s="37" t="s">
        <v>111</v>
      </c>
      <c r="J224" s="37"/>
      <c r="K224" s="38">
        <f t="shared" si="35"/>
        <v>0</v>
      </c>
      <c r="L224" s="38">
        <f t="shared" si="36"/>
        <v>17.242248762107238</v>
      </c>
      <c r="M224" s="38">
        <f t="shared" si="37"/>
        <v>17.242248762107238</v>
      </c>
      <c r="N224" s="37"/>
      <c r="O224" s="38">
        <f t="shared" si="38"/>
        <v>0</v>
      </c>
      <c r="P224" s="38">
        <f t="shared" si="39"/>
        <v>17.242248762107238</v>
      </c>
      <c r="Q224" s="38">
        <f t="shared" si="40"/>
        <v>0</v>
      </c>
      <c r="R224" s="38">
        <f t="shared" si="41"/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R224" s="22">
        <v>0</v>
      </c>
      <c r="AS224" s="22">
        <v>0.7913804819149455</v>
      </c>
      <c r="AT224" s="22">
        <v>0</v>
      </c>
      <c r="AU224" s="22">
        <v>1.585996353015125</v>
      </c>
      <c r="AV224" s="22">
        <v>0</v>
      </c>
      <c r="AW224" s="22">
        <v>0</v>
      </c>
      <c r="AX224" s="22">
        <v>0</v>
      </c>
      <c r="AY224" s="22">
        <v>0</v>
      </c>
      <c r="AZ224" s="22">
        <v>10.260877046515711</v>
      </c>
      <c r="BA224" s="22">
        <v>4.603994880661458</v>
      </c>
      <c r="BB224" s="22">
        <v>0</v>
      </c>
      <c r="BD224" s="22">
        <v>0</v>
      </c>
      <c r="BE224" s="22">
        <v>0</v>
      </c>
      <c r="BF224" s="22">
        <v>0</v>
      </c>
      <c r="BG224" s="22">
        <v>0</v>
      </c>
      <c r="BH224" s="22">
        <v>0</v>
      </c>
      <c r="BI224" s="22">
        <v>0</v>
      </c>
      <c r="BJ224" s="22">
        <v>0</v>
      </c>
      <c r="BK224" s="22">
        <v>0</v>
      </c>
      <c r="BL224" s="22">
        <v>0</v>
      </c>
      <c r="BM224" s="22">
        <v>0</v>
      </c>
      <c r="BN224" s="22">
        <v>0</v>
      </c>
      <c r="BP224" s="22">
        <v>0</v>
      </c>
      <c r="BQ224" s="22">
        <v>0</v>
      </c>
      <c r="BR224" s="22">
        <v>0</v>
      </c>
      <c r="BS224" s="22">
        <v>0</v>
      </c>
      <c r="BT224" s="22">
        <v>0</v>
      </c>
      <c r="BU224" s="22">
        <v>0</v>
      </c>
      <c r="BV224" s="22">
        <v>0</v>
      </c>
      <c r="BW224" s="22">
        <v>0</v>
      </c>
      <c r="BX224" s="22">
        <v>0</v>
      </c>
      <c r="BY224" s="22">
        <v>0</v>
      </c>
      <c r="BZ224" s="22">
        <v>0</v>
      </c>
    </row>
    <row r="225" spans="1:78" ht="12">
      <c r="A225" s="36" t="s">
        <v>21</v>
      </c>
      <c r="B225" s="36">
        <v>1805</v>
      </c>
      <c r="C225" s="36" t="s">
        <v>503</v>
      </c>
      <c r="D225" s="36" t="s">
        <v>504</v>
      </c>
      <c r="E225" s="36">
        <v>803</v>
      </c>
      <c r="F225" s="36" t="s">
        <v>106</v>
      </c>
      <c r="G225" s="36">
        <v>1</v>
      </c>
      <c r="H225" s="36">
        <f t="shared" si="42"/>
        <v>8031</v>
      </c>
      <c r="I225" s="37" t="str">
        <f aca="true" t="shared" si="43" ref="I225:I241">IF(G225&gt;0,F225,0)</f>
        <v>Fairfield</v>
      </c>
      <c r="J225" s="37"/>
      <c r="K225" s="38">
        <f aca="true" t="shared" si="44" ref="K225:K249">SUM(T225:AD225)</f>
        <v>1.741226750103722</v>
      </c>
      <c r="L225" s="38">
        <f aca="true" t="shared" si="45" ref="L225:L249">K225+M225</f>
        <v>1824.763497758342</v>
      </c>
      <c r="M225" s="38">
        <f aca="true" t="shared" si="46" ref="M225:M249">SUM(O225:R225)</f>
        <v>1823.0222710082382</v>
      </c>
      <c r="N225" s="37"/>
      <c r="O225" s="38">
        <f aca="true" t="shared" si="47" ref="O225:O249">SUM(AF225:AP225)</f>
        <v>0.3491682209792194</v>
      </c>
      <c r="P225" s="38">
        <f aca="true" t="shared" si="48" ref="P225:P249">SUM(AR225:BB225)</f>
        <v>1822.673102787259</v>
      </c>
      <c r="Q225" s="38">
        <f aca="true" t="shared" si="49" ref="Q225:Q249">SUM(BD225:BN225)</f>
        <v>0</v>
      </c>
      <c r="R225" s="38">
        <f aca="true" t="shared" si="50" ref="R225:R249">SUM(BP225:BZ225)</f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1.741226750103722</v>
      </c>
      <c r="AD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0.3491682209792194</v>
      </c>
      <c r="AP225" s="22">
        <v>0</v>
      </c>
      <c r="AR225" s="22">
        <v>0</v>
      </c>
      <c r="AS225" s="22">
        <v>83.656600618544</v>
      </c>
      <c r="AT225" s="22">
        <v>0</v>
      </c>
      <c r="AU225" s="22">
        <v>167.65521328704375</v>
      </c>
      <c r="AV225" s="22">
        <v>0</v>
      </c>
      <c r="AW225" s="22">
        <v>0</v>
      </c>
      <c r="AX225" s="22">
        <v>0</v>
      </c>
      <c r="AY225" s="22">
        <v>0</v>
      </c>
      <c r="AZ225" s="22">
        <v>1084.6743288377013</v>
      </c>
      <c r="BA225" s="22">
        <v>486.6869600439699</v>
      </c>
      <c r="BB225" s="22">
        <v>0</v>
      </c>
      <c r="BD225" s="22">
        <v>0</v>
      </c>
      <c r="BE225" s="22">
        <v>0</v>
      </c>
      <c r="BF225" s="22">
        <v>0</v>
      </c>
      <c r="BG225" s="22">
        <v>0</v>
      </c>
      <c r="BH225" s="22">
        <v>0</v>
      </c>
      <c r="BI225" s="22">
        <v>0</v>
      </c>
      <c r="BJ225" s="22">
        <v>0</v>
      </c>
      <c r="BK225" s="22">
        <v>0</v>
      </c>
      <c r="BL225" s="22">
        <v>0</v>
      </c>
      <c r="BM225" s="22">
        <v>0</v>
      </c>
      <c r="BN225" s="22">
        <v>0</v>
      </c>
      <c r="BP225" s="22">
        <v>0</v>
      </c>
      <c r="BQ225" s="22">
        <v>0</v>
      </c>
      <c r="BR225" s="22">
        <v>0</v>
      </c>
      <c r="BS225" s="22">
        <v>0</v>
      </c>
      <c r="BT225" s="22">
        <v>0</v>
      </c>
      <c r="BU225" s="22">
        <v>0</v>
      </c>
      <c r="BV225" s="22">
        <v>0</v>
      </c>
      <c r="BW225" s="22">
        <v>0</v>
      </c>
      <c r="BX225" s="22">
        <v>0</v>
      </c>
      <c r="BY225" s="22">
        <v>0</v>
      </c>
      <c r="BZ225" s="22">
        <v>0</v>
      </c>
    </row>
    <row r="226" spans="1:78" ht="12">
      <c r="A226" s="36" t="s">
        <v>21</v>
      </c>
      <c r="B226" s="36">
        <v>1805</v>
      </c>
      <c r="C226" s="36" t="s">
        <v>503</v>
      </c>
      <c r="D226" s="36" t="s">
        <v>504</v>
      </c>
      <c r="E226" s="36">
        <v>803</v>
      </c>
      <c r="F226" s="36" t="s">
        <v>106</v>
      </c>
      <c r="G226" s="36">
        <v>0</v>
      </c>
      <c r="H226" s="36">
        <f t="shared" si="42"/>
        <v>8030</v>
      </c>
      <c r="I226" s="37" t="s">
        <v>111</v>
      </c>
      <c r="J226" s="37"/>
      <c r="K226" s="38">
        <f t="shared" si="44"/>
        <v>338.17287281043326</v>
      </c>
      <c r="L226" s="38">
        <f t="shared" si="45"/>
        <v>777.3111076847281</v>
      </c>
      <c r="M226" s="38">
        <f t="shared" si="46"/>
        <v>439.1382348742948</v>
      </c>
      <c r="N226" s="37"/>
      <c r="O226" s="38">
        <f t="shared" si="47"/>
        <v>109.88650099531928</v>
      </c>
      <c r="P226" s="38">
        <f t="shared" si="48"/>
        <v>329.25173387897553</v>
      </c>
      <c r="Q226" s="38">
        <f t="shared" si="49"/>
        <v>0</v>
      </c>
      <c r="R226" s="38">
        <f t="shared" si="50"/>
        <v>0</v>
      </c>
      <c r="T226" s="22">
        <v>0</v>
      </c>
      <c r="U226" s="22">
        <v>90.99150266530019</v>
      </c>
      <c r="V226" s="22">
        <v>105.13512225525305</v>
      </c>
      <c r="W226" s="22">
        <v>30.663751001694983</v>
      </c>
      <c r="X226" s="22">
        <v>16.773957193810045</v>
      </c>
      <c r="Y226" s="22">
        <v>0</v>
      </c>
      <c r="Z226" s="22">
        <v>0</v>
      </c>
      <c r="AA226" s="22">
        <v>0</v>
      </c>
      <c r="AB226" s="22">
        <v>47.59541744157453</v>
      </c>
      <c r="AC226" s="22">
        <v>47.01312225280051</v>
      </c>
      <c r="AD226" s="22">
        <v>0</v>
      </c>
      <c r="AF226" s="22">
        <v>0</v>
      </c>
      <c r="AG226" s="22">
        <v>63.055593442553445</v>
      </c>
      <c r="AH226" s="22">
        <v>14.121708670804413</v>
      </c>
      <c r="AI226" s="22">
        <v>0.7632225214963014</v>
      </c>
      <c r="AJ226" s="22">
        <v>0.7395526018643402</v>
      </c>
      <c r="AK226" s="22">
        <v>0</v>
      </c>
      <c r="AL226" s="22">
        <v>0</v>
      </c>
      <c r="AM226" s="22">
        <v>0</v>
      </c>
      <c r="AN226" s="22">
        <v>21.77888179216185</v>
      </c>
      <c r="AO226" s="22">
        <v>9.427541966438923</v>
      </c>
      <c r="AP226" s="22">
        <v>0</v>
      </c>
      <c r="AR226" s="22">
        <v>0</v>
      </c>
      <c r="AS226" s="22">
        <v>15.111914891351482</v>
      </c>
      <c r="AT226" s="22">
        <v>0</v>
      </c>
      <c r="AU226" s="22">
        <v>30.28561160209956</v>
      </c>
      <c r="AV226" s="22">
        <v>0</v>
      </c>
      <c r="AW226" s="22">
        <v>0</v>
      </c>
      <c r="AX226" s="22">
        <v>0</v>
      </c>
      <c r="AY226" s="22">
        <v>0</v>
      </c>
      <c r="AZ226" s="22">
        <v>195.93798960312594</v>
      </c>
      <c r="BA226" s="22">
        <v>87.91621778239856</v>
      </c>
      <c r="BB226" s="22">
        <v>0</v>
      </c>
      <c r="BD226" s="22">
        <v>0</v>
      </c>
      <c r="BE226" s="22">
        <v>0</v>
      </c>
      <c r="BF226" s="22">
        <v>0</v>
      </c>
      <c r="BG226" s="22">
        <v>0</v>
      </c>
      <c r="BH226" s="22">
        <v>0</v>
      </c>
      <c r="BI226" s="22">
        <v>0</v>
      </c>
      <c r="BJ226" s="22">
        <v>0</v>
      </c>
      <c r="BK226" s="22">
        <v>0</v>
      </c>
      <c r="BL226" s="22">
        <v>0</v>
      </c>
      <c r="BM226" s="22">
        <v>0</v>
      </c>
      <c r="BN226" s="22">
        <v>0</v>
      </c>
      <c r="BP226" s="22">
        <v>0</v>
      </c>
      <c r="BQ226" s="22">
        <v>0</v>
      </c>
      <c r="BR226" s="22">
        <v>0</v>
      </c>
      <c r="BS226" s="22">
        <v>0</v>
      </c>
      <c r="BT226" s="22">
        <v>0</v>
      </c>
      <c r="BU226" s="22">
        <v>0</v>
      </c>
      <c r="BV226" s="22">
        <v>0</v>
      </c>
      <c r="BW226" s="22">
        <v>0</v>
      </c>
      <c r="BX226" s="22">
        <v>0</v>
      </c>
      <c r="BY226" s="22">
        <v>0</v>
      </c>
      <c r="BZ226" s="22">
        <v>0</v>
      </c>
    </row>
    <row r="227" spans="1:78" ht="12">
      <c r="A227" s="36" t="s">
        <v>21</v>
      </c>
      <c r="B227" s="36">
        <v>1805</v>
      </c>
      <c r="C227" s="36" t="s">
        <v>503</v>
      </c>
      <c r="D227" s="36" t="s">
        <v>504</v>
      </c>
      <c r="E227" s="36">
        <v>806</v>
      </c>
      <c r="F227" s="36" t="s">
        <v>109</v>
      </c>
      <c r="G227" s="36">
        <v>0</v>
      </c>
      <c r="H227" s="36">
        <f t="shared" si="42"/>
        <v>8060</v>
      </c>
      <c r="I227" s="37" t="s">
        <v>111</v>
      </c>
      <c r="J227" s="37"/>
      <c r="K227" s="38">
        <f t="shared" si="44"/>
        <v>0</v>
      </c>
      <c r="L227" s="38">
        <f t="shared" si="45"/>
        <v>7.446220166057994</v>
      </c>
      <c r="M227" s="38">
        <f t="shared" si="46"/>
        <v>7.446220166057994</v>
      </c>
      <c r="N227" s="37"/>
      <c r="O227" s="38">
        <f t="shared" si="47"/>
        <v>0</v>
      </c>
      <c r="P227" s="38">
        <f t="shared" si="48"/>
        <v>2.8150610223848553</v>
      </c>
      <c r="Q227" s="38">
        <f t="shared" si="49"/>
        <v>4.631159143673139</v>
      </c>
      <c r="R227" s="38">
        <f t="shared" si="50"/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0</v>
      </c>
      <c r="AR227" s="22">
        <v>0</v>
      </c>
      <c r="AS227" s="22">
        <v>0.12920497663917477</v>
      </c>
      <c r="AT227" s="22">
        <v>0</v>
      </c>
      <c r="AU227" s="22">
        <v>0.2589381800841021</v>
      </c>
      <c r="AV227" s="22">
        <v>0</v>
      </c>
      <c r="AW227" s="22">
        <v>0</v>
      </c>
      <c r="AX227" s="22">
        <v>0</v>
      </c>
      <c r="AY227" s="22">
        <v>0</v>
      </c>
      <c r="AZ227" s="22">
        <v>1.6752452320841977</v>
      </c>
      <c r="BA227" s="22">
        <v>0.7516726335773809</v>
      </c>
      <c r="BB227" s="22">
        <v>0</v>
      </c>
      <c r="BD227" s="22">
        <v>0</v>
      </c>
      <c r="BE227" s="22">
        <v>0</v>
      </c>
      <c r="BF227" s="22">
        <v>0</v>
      </c>
      <c r="BG227" s="22">
        <v>0</v>
      </c>
      <c r="BH227" s="22">
        <v>0</v>
      </c>
      <c r="BI227" s="22">
        <v>0</v>
      </c>
      <c r="BJ227" s="22">
        <v>0.14115610702198342</v>
      </c>
      <c r="BK227" s="22">
        <v>4.490003036651156</v>
      </c>
      <c r="BL227" s="22">
        <v>0</v>
      </c>
      <c r="BM227" s="22">
        <v>0</v>
      </c>
      <c r="BN227" s="22">
        <v>0</v>
      </c>
      <c r="BP227" s="22">
        <v>0</v>
      </c>
      <c r="BQ227" s="22">
        <v>0</v>
      </c>
      <c r="BR227" s="22">
        <v>0</v>
      </c>
      <c r="BS227" s="22">
        <v>0</v>
      </c>
      <c r="BT227" s="22">
        <v>0</v>
      </c>
      <c r="BU227" s="22">
        <v>0</v>
      </c>
      <c r="BV227" s="22">
        <v>0</v>
      </c>
      <c r="BW227" s="22">
        <v>0</v>
      </c>
      <c r="BX227" s="22">
        <v>0</v>
      </c>
      <c r="BY227" s="22">
        <v>0</v>
      </c>
      <c r="BZ227" s="22">
        <v>0</v>
      </c>
    </row>
    <row r="228" spans="1:78" ht="12">
      <c r="A228" s="36" t="s">
        <v>21</v>
      </c>
      <c r="B228" s="36">
        <v>1805</v>
      </c>
      <c r="C228" s="36" t="s">
        <v>503</v>
      </c>
      <c r="D228" s="36" t="s">
        <v>504</v>
      </c>
      <c r="E228" s="36">
        <v>899</v>
      </c>
      <c r="F228" s="36" t="s">
        <v>505</v>
      </c>
      <c r="G228" s="36">
        <v>0</v>
      </c>
      <c r="H228" s="36">
        <f t="shared" si="42"/>
        <v>8990</v>
      </c>
      <c r="I228" s="37" t="s">
        <v>111</v>
      </c>
      <c r="J228" s="37"/>
      <c r="K228" s="38">
        <f t="shared" si="44"/>
        <v>0</v>
      </c>
      <c r="L228" s="38">
        <f t="shared" si="45"/>
        <v>38.454103458319175</v>
      </c>
      <c r="M228" s="38">
        <f t="shared" si="46"/>
        <v>38.454103458319175</v>
      </c>
      <c r="N228" s="37"/>
      <c r="O228" s="38">
        <f t="shared" si="47"/>
        <v>0</v>
      </c>
      <c r="P228" s="38">
        <f t="shared" si="48"/>
        <v>0.3518826277981069</v>
      </c>
      <c r="Q228" s="38">
        <f t="shared" si="49"/>
        <v>38.10222083052107</v>
      </c>
      <c r="R228" s="38">
        <f t="shared" si="50"/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R228" s="22">
        <v>0</v>
      </c>
      <c r="AS228" s="22">
        <v>0.016150622079896846</v>
      </c>
      <c r="AT228" s="22">
        <v>0</v>
      </c>
      <c r="AU228" s="22">
        <v>0.03236727251051276</v>
      </c>
      <c r="AV228" s="22">
        <v>0</v>
      </c>
      <c r="AW228" s="22">
        <v>0</v>
      </c>
      <c r="AX228" s="22">
        <v>0</v>
      </c>
      <c r="AY228" s="22">
        <v>0</v>
      </c>
      <c r="AZ228" s="22">
        <v>0.20940565401052472</v>
      </c>
      <c r="BA228" s="22">
        <v>0.09395907919717261</v>
      </c>
      <c r="BB228" s="22">
        <v>0</v>
      </c>
      <c r="BD228" s="22">
        <v>0</v>
      </c>
      <c r="BE228" s="22">
        <v>0</v>
      </c>
      <c r="BF228" s="22">
        <v>0</v>
      </c>
      <c r="BG228" s="22">
        <v>0</v>
      </c>
      <c r="BH228" s="22">
        <v>0</v>
      </c>
      <c r="BI228" s="22">
        <v>0</v>
      </c>
      <c r="BJ228" s="22">
        <v>3.089750342592306</v>
      </c>
      <c r="BK228" s="22">
        <v>35.012470487928766</v>
      </c>
      <c r="BL228" s="22">
        <v>0</v>
      </c>
      <c r="BM228" s="22">
        <v>0</v>
      </c>
      <c r="BN228" s="22">
        <v>0</v>
      </c>
      <c r="BP228" s="22">
        <v>0</v>
      </c>
      <c r="BQ228" s="22">
        <v>0</v>
      </c>
      <c r="BR228" s="22">
        <v>0</v>
      </c>
      <c r="BS228" s="22">
        <v>0</v>
      </c>
      <c r="BT228" s="22">
        <v>0</v>
      </c>
      <c r="BU228" s="22">
        <v>0</v>
      </c>
      <c r="BV228" s="22">
        <v>0</v>
      </c>
      <c r="BW228" s="22">
        <v>0</v>
      </c>
      <c r="BX228" s="22">
        <v>0</v>
      </c>
      <c r="BY228" s="22">
        <v>0</v>
      </c>
      <c r="BZ228" s="22">
        <v>0</v>
      </c>
    </row>
    <row r="229" spans="1:78" ht="12">
      <c r="A229" s="36" t="s">
        <v>21</v>
      </c>
      <c r="B229" s="36">
        <v>1806</v>
      </c>
      <c r="C229" s="36" t="s">
        <v>506</v>
      </c>
      <c r="D229" s="36" t="s">
        <v>507</v>
      </c>
      <c r="E229" s="36">
        <v>803</v>
      </c>
      <c r="F229" s="36" t="s">
        <v>106</v>
      </c>
      <c r="G229" s="36">
        <v>1</v>
      </c>
      <c r="H229" s="36">
        <f t="shared" si="42"/>
        <v>8031</v>
      </c>
      <c r="I229" s="37" t="str">
        <f t="shared" si="43"/>
        <v>Fairfield</v>
      </c>
      <c r="J229" s="37"/>
      <c r="K229" s="38">
        <f t="shared" si="44"/>
        <v>1422.1716011650958</v>
      </c>
      <c r="L229" s="38">
        <f t="shared" si="45"/>
        <v>2417.652321740924</v>
      </c>
      <c r="M229" s="38">
        <f t="shared" si="46"/>
        <v>995.480720575828</v>
      </c>
      <c r="N229" s="37"/>
      <c r="O229" s="38">
        <f t="shared" si="47"/>
        <v>193.89719927880034</v>
      </c>
      <c r="P229" s="38">
        <f t="shared" si="48"/>
        <v>641.3299896280207</v>
      </c>
      <c r="Q229" s="38">
        <f t="shared" si="49"/>
        <v>110.25353166900689</v>
      </c>
      <c r="R229" s="38">
        <f t="shared" si="50"/>
        <v>50</v>
      </c>
      <c r="T229" s="22">
        <v>4.033187979855876</v>
      </c>
      <c r="U229" s="22">
        <v>3.729159945299189</v>
      </c>
      <c r="V229" s="22">
        <v>54.57395659051304</v>
      </c>
      <c r="W229" s="22">
        <v>500.8412663610181</v>
      </c>
      <c r="X229" s="22">
        <v>21.80614435195306</v>
      </c>
      <c r="Y229" s="22">
        <v>0</v>
      </c>
      <c r="Z229" s="22">
        <v>89.81346286947259</v>
      </c>
      <c r="AA229" s="22">
        <v>67.19946475044708</v>
      </c>
      <c r="AB229" s="22">
        <v>135.1709855340717</v>
      </c>
      <c r="AC229" s="22">
        <v>545.0039727824651</v>
      </c>
      <c r="AD229" s="22">
        <v>0</v>
      </c>
      <c r="AF229" s="22">
        <v>-0.5864626363350743</v>
      </c>
      <c r="AG229" s="22">
        <v>2.584245632891535</v>
      </c>
      <c r="AH229" s="22">
        <v>7.330352592478627</v>
      </c>
      <c r="AI229" s="22">
        <v>12.465967851106257</v>
      </c>
      <c r="AJ229" s="22">
        <v>0.9614183824236423</v>
      </c>
      <c r="AK229" s="22">
        <v>0</v>
      </c>
      <c r="AL229" s="22">
        <v>0</v>
      </c>
      <c r="AM229" s="22">
        <v>0</v>
      </c>
      <c r="AN229" s="22">
        <v>61.85202428973966</v>
      </c>
      <c r="AO229" s="22">
        <v>109.2896531664957</v>
      </c>
      <c r="AP229" s="22">
        <v>0</v>
      </c>
      <c r="AR229" s="22">
        <v>0</v>
      </c>
      <c r="AS229" s="22">
        <v>29.435605718305514</v>
      </c>
      <c r="AT229" s="22">
        <v>0</v>
      </c>
      <c r="AU229" s="22">
        <v>58.99155259055429</v>
      </c>
      <c r="AV229" s="22">
        <v>0</v>
      </c>
      <c r="AW229" s="22">
        <v>0</v>
      </c>
      <c r="AX229" s="22">
        <v>0</v>
      </c>
      <c r="AY229" s="22">
        <v>0</v>
      </c>
      <c r="AZ229" s="22">
        <v>381.656027622007</v>
      </c>
      <c r="BA229" s="22">
        <v>171.2468036971539</v>
      </c>
      <c r="BB229" s="22">
        <v>0</v>
      </c>
      <c r="BD229" s="22">
        <v>0</v>
      </c>
      <c r="BE229" s="22">
        <v>0</v>
      </c>
      <c r="BF229" s="22">
        <v>0</v>
      </c>
      <c r="BG229" s="22">
        <v>0</v>
      </c>
      <c r="BH229" s="22">
        <v>0</v>
      </c>
      <c r="BI229" s="22">
        <v>0</v>
      </c>
      <c r="BJ229" s="22">
        <v>46.897785157838285</v>
      </c>
      <c r="BK229" s="22">
        <v>63.355746511168604</v>
      </c>
      <c r="BL229" s="22">
        <v>0</v>
      </c>
      <c r="BM229" s="22">
        <v>0</v>
      </c>
      <c r="BN229" s="22">
        <v>0</v>
      </c>
      <c r="BP229" s="22">
        <v>0</v>
      </c>
      <c r="BQ229" s="22">
        <v>5.054761282058513</v>
      </c>
      <c r="BR229" s="22">
        <v>3.08058133182043</v>
      </c>
      <c r="BS229" s="22">
        <v>0.9939733871436822</v>
      </c>
      <c r="BT229" s="22">
        <v>0.20763071884354484</v>
      </c>
      <c r="BU229" s="22">
        <v>-0.0778293245434741</v>
      </c>
      <c r="BV229" s="22">
        <v>2.2091925874409224</v>
      </c>
      <c r="BW229" s="22">
        <v>8.0325070906703</v>
      </c>
      <c r="BX229" s="22">
        <v>14.871804886168436</v>
      </c>
      <c r="BY229" s="22">
        <v>5.7251026020446405</v>
      </c>
      <c r="BZ229" s="22">
        <v>9.902275438353005</v>
      </c>
    </row>
    <row r="230" spans="1:78" ht="12">
      <c r="A230" s="36" t="s">
        <v>21</v>
      </c>
      <c r="B230" s="36">
        <v>1807</v>
      </c>
      <c r="C230" s="36" t="s">
        <v>508</v>
      </c>
      <c r="D230" s="36" t="s">
        <v>509</v>
      </c>
      <c r="E230" s="36">
        <v>803</v>
      </c>
      <c r="F230" s="36" t="s">
        <v>106</v>
      </c>
      <c r="G230" s="36">
        <v>1</v>
      </c>
      <c r="H230" s="36">
        <f t="shared" si="42"/>
        <v>8031</v>
      </c>
      <c r="I230" s="37" t="str">
        <f t="shared" si="43"/>
        <v>Fairfield</v>
      </c>
      <c r="J230" s="37"/>
      <c r="K230" s="38">
        <f t="shared" si="44"/>
        <v>1675.5401568075872</v>
      </c>
      <c r="L230" s="38">
        <f t="shared" si="45"/>
        <v>2889.0338964484326</v>
      </c>
      <c r="M230" s="38">
        <f t="shared" si="46"/>
        <v>1213.4937396408457</v>
      </c>
      <c r="N230" s="37"/>
      <c r="O230" s="38">
        <f t="shared" si="47"/>
        <v>111.43345057296186</v>
      </c>
      <c r="P230" s="38">
        <f t="shared" si="48"/>
        <v>880.2344573795092</v>
      </c>
      <c r="Q230" s="38">
        <f t="shared" si="49"/>
        <v>221.82583168837454</v>
      </c>
      <c r="R230" s="38">
        <f t="shared" si="50"/>
        <v>0</v>
      </c>
      <c r="T230" s="22">
        <v>20.972577495250555</v>
      </c>
      <c r="U230" s="22">
        <v>26.104119617094316</v>
      </c>
      <c r="V230" s="22">
        <v>71.4276784787597</v>
      </c>
      <c r="W230" s="22">
        <v>787.036275710171</v>
      </c>
      <c r="X230" s="22">
        <v>202.96488204510158</v>
      </c>
      <c r="Y230" s="22">
        <v>9.475518871092891</v>
      </c>
      <c r="Z230" s="22">
        <v>211.23725065948577</v>
      </c>
      <c r="AA230" s="22">
        <v>118.48326679684092</v>
      </c>
      <c r="AB230" s="22">
        <v>51.4030508369005</v>
      </c>
      <c r="AC230" s="22">
        <v>158.4516342594387</v>
      </c>
      <c r="AD230" s="22">
        <v>17.98390203745103</v>
      </c>
      <c r="AF230" s="22">
        <v>-3.0496057089423867</v>
      </c>
      <c r="AG230" s="22">
        <v>18.089719430240738</v>
      </c>
      <c r="AH230" s="22">
        <v>9.594137951920553</v>
      </c>
      <c r="AI230" s="22">
        <v>19.5893780517384</v>
      </c>
      <c r="AJ230" s="22">
        <v>8.948586482558518</v>
      </c>
      <c r="AK230" s="22">
        <v>0</v>
      </c>
      <c r="AL230" s="22">
        <v>0</v>
      </c>
      <c r="AM230" s="22">
        <v>0</v>
      </c>
      <c r="AN230" s="22">
        <v>23.5211923355348</v>
      </c>
      <c r="AO230" s="22">
        <v>31.77430810910896</v>
      </c>
      <c r="AP230" s="22">
        <v>2.9657339208022844</v>
      </c>
      <c r="AR230" s="22">
        <v>0</v>
      </c>
      <c r="AS230" s="22">
        <v>40.40078406768111</v>
      </c>
      <c r="AT230" s="22">
        <v>0</v>
      </c>
      <c r="AU230" s="22">
        <v>80.96673806668434</v>
      </c>
      <c r="AV230" s="22">
        <v>0</v>
      </c>
      <c r="AW230" s="22">
        <v>0</v>
      </c>
      <c r="AX230" s="22">
        <v>0</v>
      </c>
      <c r="AY230" s="22">
        <v>0</v>
      </c>
      <c r="AZ230" s="22">
        <v>523.8282815595909</v>
      </c>
      <c r="BA230" s="22">
        <v>235.03865368555287</v>
      </c>
      <c r="BB230" s="22">
        <v>0</v>
      </c>
      <c r="BD230" s="22">
        <v>0</v>
      </c>
      <c r="BE230" s="22">
        <v>0</v>
      </c>
      <c r="BF230" s="22">
        <v>0</v>
      </c>
      <c r="BG230" s="22">
        <v>0</v>
      </c>
      <c r="BH230" s="22">
        <v>0</v>
      </c>
      <c r="BI230" s="22">
        <v>-0.1818476505760664</v>
      </c>
      <c r="BJ230" s="22">
        <v>110.30149470083751</v>
      </c>
      <c r="BK230" s="22">
        <v>111.70618463811309</v>
      </c>
      <c r="BL230" s="22">
        <v>0</v>
      </c>
      <c r="BM230" s="22">
        <v>0</v>
      </c>
      <c r="BN230" s="22">
        <v>0</v>
      </c>
      <c r="BP230" s="22">
        <v>0</v>
      </c>
      <c r="BQ230" s="22">
        <v>0</v>
      </c>
      <c r="BR230" s="22">
        <v>0</v>
      </c>
      <c r="BS230" s="22">
        <v>0</v>
      </c>
      <c r="BT230" s="22">
        <v>0</v>
      </c>
      <c r="BU230" s="22">
        <v>0</v>
      </c>
      <c r="BV230" s="22">
        <v>0</v>
      </c>
      <c r="BW230" s="22">
        <v>0</v>
      </c>
      <c r="BX230" s="22">
        <v>0</v>
      </c>
      <c r="BY230" s="22">
        <v>0</v>
      </c>
      <c r="BZ230" s="22">
        <v>0</v>
      </c>
    </row>
    <row r="231" spans="1:78" ht="12">
      <c r="A231" s="36" t="s">
        <v>21</v>
      </c>
      <c r="B231" s="36">
        <v>1808</v>
      </c>
      <c r="C231" s="36" t="s">
        <v>510</v>
      </c>
      <c r="D231" s="36" t="s">
        <v>511</v>
      </c>
      <c r="E231" s="36">
        <v>804</v>
      </c>
      <c r="F231" s="36" t="s">
        <v>107</v>
      </c>
      <c r="G231" s="36">
        <v>1</v>
      </c>
      <c r="H231" s="36">
        <f t="shared" si="42"/>
        <v>8041</v>
      </c>
      <c r="I231" s="37" t="str">
        <f t="shared" si="43"/>
        <v>Rio Vista</v>
      </c>
      <c r="J231" s="37"/>
      <c r="K231" s="38">
        <f t="shared" si="44"/>
        <v>670.0503492555281</v>
      </c>
      <c r="L231" s="38">
        <f t="shared" si="45"/>
        <v>995.0503492555281</v>
      </c>
      <c r="M231" s="38">
        <f t="shared" si="46"/>
        <v>325</v>
      </c>
      <c r="N231" s="37"/>
      <c r="O231" s="38">
        <f t="shared" si="47"/>
        <v>113.23868612862043</v>
      </c>
      <c r="P231" s="38">
        <f t="shared" si="48"/>
        <v>135.82227749077032</v>
      </c>
      <c r="Q231" s="38">
        <f t="shared" si="49"/>
        <v>20.34122081236454</v>
      </c>
      <c r="R231" s="38">
        <f t="shared" si="50"/>
        <v>55.597815568244705</v>
      </c>
      <c r="T231" s="22">
        <v>12.09956393956763</v>
      </c>
      <c r="U231" s="22">
        <v>25.358287628034482</v>
      </c>
      <c r="V231" s="22">
        <v>36.11511833195715</v>
      </c>
      <c r="W231" s="22">
        <v>182.96038097678004</v>
      </c>
      <c r="X231" s="22">
        <v>21.80614435195306</v>
      </c>
      <c r="Y231" s="22">
        <v>6.768227765066351</v>
      </c>
      <c r="Z231" s="22">
        <v>32.61382729897049</v>
      </c>
      <c r="AA231" s="22">
        <v>18.56827315472881</v>
      </c>
      <c r="AB231" s="22">
        <v>24.749617069618754</v>
      </c>
      <c r="AC231" s="22">
        <v>123.62709925736425</v>
      </c>
      <c r="AD231" s="22">
        <v>185.38380948148705</v>
      </c>
      <c r="AF231" s="22">
        <v>-1.7593879090052233</v>
      </c>
      <c r="AG231" s="22">
        <v>17.572870303662434</v>
      </c>
      <c r="AH231" s="22">
        <v>4.850968627375561</v>
      </c>
      <c r="AI231" s="22">
        <v>4.553894378261265</v>
      </c>
      <c r="AJ231" s="22">
        <v>0.9614183824236423</v>
      </c>
      <c r="AK231" s="22">
        <v>0</v>
      </c>
      <c r="AL231" s="22">
        <v>0</v>
      </c>
      <c r="AM231" s="22">
        <v>0</v>
      </c>
      <c r="AN231" s="22">
        <v>11.32501853192416</v>
      </c>
      <c r="AO231" s="22">
        <v>24.79094368952457</v>
      </c>
      <c r="AP231" s="22">
        <v>50.94296012445402</v>
      </c>
      <c r="AR231" s="22">
        <v>0</v>
      </c>
      <c r="AS231" s="22">
        <v>6.233937399839188</v>
      </c>
      <c r="AT231" s="22">
        <v>0</v>
      </c>
      <c r="AU231" s="22">
        <v>12.493360914266471</v>
      </c>
      <c r="AV231" s="22">
        <v>0</v>
      </c>
      <c r="AW231" s="22">
        <v>0</v>
      </c>
      <c r="AX231" s="22">
        <v>0</v>
      </c>
      <c r="AY231" s="22">
        <v>0</v>
      </c>
      <c r="AZ231" s="22">
        <v>80.8279539832024</v>
      </c>
      <c r="BA231" s="22">
        <v>36.267025193462246</v>
      </c>
      <c r="BB231" s="22">
        <v>0</v>
      </c>
      <c r="BD231" s="22">
        <v>0</v>
      </c>
      <c r="BE231" s="22">
        <v>0</v>
      </c>
      <c r="BF231" s="22">
        <v>0</v>
      </c>
      <c r="BG231" s="22">
        <v>0</v>
      </c>
      <c r="BH231" s="22">
        <v>0</v>
      </c>
      <c r="BI231" s="22">
        <v>-0.07684687485981098</v>
      </c>
      <c r="BJ231" s="22">
        <v>8.46476678233147</v>
      </c>
      <c r="BK231" s="22">
        <v>11.953300904892883</v>
      </c>
      <c r="BL231" s="22">
        <v>0</v>
      </c>
      <c r="BM231" s="22">
        <v>0</v>
      </c>
      <c r="BN231" s="22">
        <v>0</v>
      </c>
      <c r="BP231" s="22">
        <v>0</v>
      </c>
      <c r="BQ231" s="22">
        <v>17.268846923784018</v>
      </c>
      <c r="BR231" s="22">
        <v>4.137132577549934</v>
      </c>
      <c r="BS231" s="22">
        <v>1.3796250102080618</v>
      </c>
      <c r="BT231" s="22">
        <v>0.117041751601215</v>
      </c>
      <c r="BU231" s="22">
        <v>-0.0030404506778821143</v>
      </c>
      <c r="BV231" s="22">
        <v>0.6923811113333747</v>
      </c>
      <c r="BW231" s="22">
        <v>7.134416382698655</v>
      </c>
      <c r="BX231" s="22">
        <v>16.02692645006283</v>
      </c>
      <c r="BY231" s="22">
        <v>5.872825483751831</v>
      </c>
      <c r="BZ231" s="22">
        <v>2.9716603279326685</v>
      </c>
    </row>
    <row r="232" spans="1:78" ht="12">
      <c r="A232" s="36" t="s">
        <v>21</v>
      </c>
      <c r="B232" s="36">
        <v>1809</v>
      </c>
      <c r="C232" s="36" t="s">
        <v>512</v>
      </c>
      <c r="D232" s="36" t="s">
        <v>513</v>
      </c>
      <c r="E232" s="36">
        <v>805</v>
      </c>
      <c r="F232" s="36" t="s">
        <v>108</v>
      </c>
      <c r="G232" s="36">
        <v>1</v>
      </c>
      <c r="H232" s="36">
        <f t="shared" si="42"/>
        <v>8051</v>
      </c>
      <c r="I232" s="37" t="str">
        <f t="shared" si="43"/>
        <v>Suisun City</v>
      </c>
      <c r="J232" s="37"/>
      <c r="K232" s="38">
        <f t="shared" si="44"/>
        <v>1037.0465938222726</v>
      </c>
      <c r="L232" s="38">
        <f t="shared" si="45"/>
        <v>1961.4644947185084</v>
      </c>
      <c r="M232" s="38">
        <f t="shared" si="46"/>
        <v>924.4179008962358</v>
      </c>
      <c r="N232" s="37"/>
      <c r="O232" s="38">
        <f t="shared" si="47"/>
        <v>222.58774061056937</v>
      </c>
      <c r="P232" s="38">
        <f t="shared" si="48"/>
        <v>384.4976568762023</v>
      </c>
      <c r="Q232" s="38">
        <f t="shared" si="49"/>
        <v>103.95071214720315</v>
      </c>
      <c r="R232" s="38">
        <f t="shared" si="50"/>
        <v>213.381791262261</v>
      </c>
      <c r="T232" s="22">
        <v>15.32611432345233</v>
      </c>
      <c r="U232" s="22">
        <v>126.79143814017239</v>
      </c>
      <c r="V232" s="22">
        <v>59.389305701440655</v>
      </c>
      <c r="W232" s="22">
        <v>59.28325193661029</v>
      </c>
      <c r="X232" s="22">
        <v>73.80541165276419</v>
      </c>
      <c r="Y232" s="22">
        <v>16.243746636159244</v>
      </c>
      <c r="Z232" s="22">
        <v>59.20664032736181</v>
      </c>
      <c r="AA232" s="22">
        <v>99.91499364211212</v>
      </c>
      <c r="AB232" s="22">
        <v>4.7595417441574535</v>
      </c>
      <c r="AC232" s="22">
        <v>289.0436405172179</v>
      </c>
      <c r="AD232" s="22">
        <v>233.28250920082425</v>
      </c>
      <c r="AF232" s="22">
        <v>-2.228558018073283</v>
      </c>
      <c r="AG232" s="22">
        <v>87.86435151831218</v>
      </c>
      <c r="AH232" s="22">
        <v>7.977148409462034</v>
      </c>
      <c r="AI232" s="22">
        <v>1.4755635415595159</v>
      </c>
      <c r="AJ232" s="22">
        <v>3.2540314482030963</v>
      </c>
      <c r="AK232" s="22">
        <v>0</v>
      </c>
      <c r="AL232" s="22">
        <v>0</v>
      </c>
      <c r="AM232" s="22">
        <v>0</v>
      </c>
      <c r="AN232" s="22">
        <v>2.177888179216185</v>
      </c>
      <c r="AO232" s="22">
        <v>57.961924682550425</v>
      </c>
      <c r="AP232" s="22">
        <v>64.10539084933923</v>
      </c>
      <c r="AR232" s="22">
        <v>0</v>
      </c>
      <c r="AS232" s="22">
        <v>17.64757864197922</v>
      </c>
      <c r="AT232" s="22">
        <v>0</v>
      </c>
      <c r="AU232" s="22">
        <v>35.36730562017425</v>
      </c>
      <c r="AV232" s="22">
        <v>0</v>
      </c>
      <c r="AW232" s="22">
        <v>0</v>
      </c>
      <c r="AX232" s="22">
        <v>0</v>
      </c>
      <c r="AY232" s="22">
        <v>0</v>
      </c>
      <c r="AZ232" s="22">
        <v>228.81488582571237</v>
      </c>
      <c r="BA232" s="22">
        <v>102.6678867883365</v>
      </c>
      <c r="BB232" s="22">
        <v>0</v>
      </c>
      <c r="BD232" s="22">
        <v>0</v>
      </c>
      <c r="BE232" s="22">
        <v>0</v>
      </c>
      <c r="BF232" s="22">
        <v>0</v>
      </c>
      <c r="BG232" s="22">
        <v>0</v>
      </c>
      <c r="BH232" s="22">
        <v>0</v>
      </c>
      <c r="BI232" s="22">
        <v>-0.2643388716678786</v>
      </c>
      <c r="BJ232" s="22">
        <v>23.142479639697644</v>
      </c>
      <c r="BK232" s="22">
        <v>81.07257137917338</v>
      </c>
      <c r="BL232" s="22">
        <v>0</v>
      </c>
      <c r="BM232" s="22">
        <v>0</v>
      </c>
      <c r="BN232" s="22">
        <v>0</v>
      </c>
      <c r="BP232" s="22">
        <v>0</v>
      </c>
      <c r="BQ232" s="22">
        <v>20.51150470191679</v>
      </c>
      <c r="BR232" s="22">
        <v>4.75519252556508</v>
      </c>
      <c r="BS232" s="22">
        <v>7.715990338386512</v>
      </c>
      <c r="BT232" s="22">
        <v>1.3701575642594304</v>
      </c>
      <c r="BU232" s="22">
        <v>-0.2429248523579366</v>
      </c>
      <c r="BV232" s="22">
        <v>5.6368278377911505</v>
      </c>
      <c r="BW232" s="22">
        <v>52.376813412329966</v>
      </c>
      <c r="BX232" s="22">
        <v>67.98789203789127</v>
      </c>
      <c r="BY232" s="22">
        <v>32.06193462167009</v>
      </c>
      <c r="BZ232" s="22">
        <v>21.208403074808633</v>
      </c>
    </row>
    <row r="233" spans="1:78" ht="12">
      <c r="A233" s="36" t="s">
        <v>21</v>
      </c>
      <c r="B233" s="36">
        <v>1810</v>
      </c>
      <c r="C233" s="36" t="s">
        <v>514</v>
      </c>
      <c r="D233" s="36" t="s">
        <v>515</v>
      </c>
      <c r="E233" s="36">
        <v>806</v>
      </c>
      <c r="F233" s="36" t="s">
        <v>109</v>
      </c>
      <c r="G233" s="36">
        <v>1</v>
      </c>
      <c r="H233" s="36">
        <f t="shared" si="42"/>
        <v>8061</v>
      </c>
      <c r="I233" s="37" t="str">
        <f t="shared" si="43"/>
        <v>Vacaville</v>
      </c>
      <c r="J233" s="37"/>
      <c r="K233" s="38">
        <f t="shared" si="44"/>
        <v>2796.501088017403</v>
      </c>
      <c r="L233" s="38">
        <f t="shared" si="45"/>
        <v>3796.0871000955785</v>
      </c>
      <c r="M233" s="38">
        <f t="shared" si="46"/>
        <v>999.5860120781754</v>
      </c>
      <c r="N233" s="37"/>
      <c r="O233" s="38">
        <f t="shared" si="47"/>
        <v>491.6250999302549</v>
      </c>
      <c r="P233" s="38">
        <f t="shared" si="48"/>
        <v>250.35859724813247</v>
      </c>
      <c r="Q233" s="38">
        <f t="shared" si="49"/>
        <v>509.60231489978787</v>
      </c>
      <c r="R233" s="38">
        <f t="shared" si="50"/>
        <v>-252</v>
      </c>
      <c r="T233" s="22">
        <v>1.6132751919423505</v>
      </c>
      <c r="U233" s="22">
        <v>170.04969350564298</v>
      </c>
      <c r="V233" s="22">
        <v>168.5372188824667</v>
      </c>
      <c r="W233" s="22">
        <v>235.08875767966148</v>
      </c>
      <c r="X233" s="22">
        <v>256.64154506529366</v>
      </c>
      <c r="Y233" s="22">
        <v>50.76170823799763</v>
      </c>
      <c r="Z233" s="22">
        <v>476.6636297541841</v>
      </c>
      <c r="AA233" s="22">
        <v>234.31392314300635</v>
      </c>
      <c r="AB233" s="22">
        <v>352.20608906765153</v>
      </c>
      <c r="AC233" s="22">
        <v>841.0125203000979</v>
      </c>
      <c r="AD233" s="22">
        <v>9.612727189458338</v>
      </c>
      <c r="AF233" s="22">
        <v>-0.23458505453402978</v>
      </c>
      <c r="AG233" s="22">
        <v>117.84160085985398</v>
      </c>
      <c r="AH233" s="22">
        <v>22.637853594419287</v>
      </c>
      <c r="AI233" s="22">
        <v>5.851372664804976</v>
      </c>
      <c r="AJ233" s="22">
        <v>11.315154808524404</v>
      </c>
      <c r="AK233" s="22">
        <v>0</v>
      </c>
      <c r="AL233" s="22">
        <v>0</v>
      </c>
      <c r="AM233" s="22">
        <v>0</v>
      </c>
      <c r="AN233" s="22">
        <v>161.16372526199768</v>
      </c>
      <c r="AO233" s="22">
        <v>168.64825073296296</v>
      </c>
      <c r="AP233" s="22">
        <v>4.40172706222563</v>
      </c>
      <c r="AR233" s="22">
        <v>0</v>
      </c>
      <c r="AS233" s="22">
        <v>11.490897160537354</v>
      </c>
      <c r="AT233" s="22">
        <v>0</v>
      </c>
      <c r="AU233" s="22">
        <v>23.02877238693739</v>
      </c>
      <c r="AV233" s="22">
        <v>0</v>
      </c>
      <c r="AW233" s="22">
        <v>0</v>
      </c>
      <c r="AX233" s="22">
        <v>0</v>
      </c>
      <c r="AY233" s="22">
        <v>0</v>
      </c>
      <c r="AZ233" s="22">
        <v>148.98861623820343</v>
      </c>
      <c r="BA233" s="22">
        <v>66.85031146245426</v>
      </c>
      <c r="BB233" s="22">
        <v>0</v>
      </c>
      <c r="BD233" s="22">
        <v>0</v>
      </c>
      <c r="BE233" s="22">
        <v>0</v>
      </c>
      <c r="BF233" s="22">
        <v>0</v>
      </c>
      <c r="BG233" s="22">
        <v>0</v>
      </c>
      <c r="BH233" s="22">
        <v>0</v>
      </c>
      <c r="BI233" s="22">
        <v>-0.9717100051074591</v>
      </c>
      <c r="BJ233" s="22">
        <v>214.24929830773996</v>
      </c>
      <c r="BK233" s="22">
        <v>296.3247265971554</v>
      </c>
      <c r="BL233" s="22">
        <v>0</v>
      </c>
      <c r="BM233" s="22">
        <v>0</v>
      </c>
      <c r="BN233" s="22">
        <v>0</v>
      </c>
      <c r="BP233" s="22">
        <v>0</v>
      </c>
      <c r="BQ233" s="22">
        <v>-25.993158882766433</v>
      </c>
      <c r="BR233" s="22">
        <v>-4.55800803999185</v>
      </c>
      <c r="BS233" s="22">
        <v>-5.814859292774277</v>
      </c>
      <c r="BT233" s="22">
        <v>-2.2782445506989633</v>
      </c>
      <c r="BU233" s="22">
        <v>0.1956484963270625</v>
      </c>
      <c r="BV233" s="22">
        <v>-43.137924723129736</v>
      </c>
      <c r="BW233" s="22">
        <v>-59.663363429966935</v>
      </c>
      <c r="BX233" s="22">
        <v>-62.44747808284776</v>
      </c>
      <c r="BY233" s="22">
        <v>-47.41634781832185</v>
      </c>
      <c r="BZ233" s="22">
        <v>-0.8862636758292365</v>
      </c>
    </row>
    <row r="234" spans="1:78" ht="12">
      <c r="A234" s="36" t="s">
        <v>21</v>
      </c>
      <c r="B234" s="36">
        <v>1811</v>
      </c>
      <c r="C234" s="36" t="s">
        <v>516</v>
      </c>
      <c r="D234" s="36" t="s">
        <v>517</v>
      </c>
      <c r="E234" s="36">
        <v>806</v>
      </c>
      <c r="F234" s="36" t="s">
        <v>109</v>
      </c>
      <c r="G234" s="36">
        <v>1</v>
      </c>
      <c r="H234" s="36">
        <f t="shared" si="42"/>
        <v>8061</v>
      </c>
      <c r="I234" s="37" t="str">
        <f t="shared" si="43"/>
        <v>Vacaville</v>
      </c>
      <c r="J234" s="37"/>
      <c r="K234" s="38">
        <f t="shared" si="44"/>
        <v>900.1788222495363</v>
      </c>
      <c r="L234" s="38">
        <f t="shared" si="45"/>
        <v>1710.592810171361</v>
      </c>
      <c r="M234" s="38">
        <f t="shared" si="46"/>
        <v>810.4139879218246</v>
      </c>
      <c r="N234" s="37"/>
      <c r="O234" s="38">
        <f t="shared" si="47"/>
        <v>96.09486613719389</v>
      </c>
      <c r="P234" s="38">
        <f t="shared" si="48"/>
        <v>47.88011863461884</v>
      </c>
      <c r="Q234" s="38">
        <f t="shared" si="49"/>
        <v>83.68232996400766</v>
      </c>
      <c r="R234" s="38">
        <f t="shared" si="50"/>
        <v>582.7566731860043</v>
      </c>
      <c r="T234" s="22">
        <v>0</v>
      </c>
      <c r="U234" s="22">
        <v>2.237495967179513</v>
      </c>
      <c r="V234" s="22">
        <v>10.433256407009845</v>
      </c>
      <c r="W234" s="22">
        <v>356.72163665305163</v>
      </c>
      <c r="X234" s="22">
        <v>0</v>
      </c>
      <c r="Y234" s="22">
        <v>10.152341647599528</v>
      </c>
      <c r="Z234" s="22">
        <v>181.6339304958049</v>
      </c>
      <c r="AA234" s="22">
        <v>1.768406967117029</v>
      </c>
      <c r="AB234" s="22">
        <v>64.72976772054136</v>
      </c>
      <c r="AC234" s="22">
        <v>272.5019863912325</v>
      </c>
      <c r="AD234" s="22">
        <v>0</v>
      </c>
      <c r="AF234" s="22">
        <v>0</v>
      </c>
      <c r="AG234" s="22">
        <v>1.5505473797349207</v>
      </c>
      <c r="AH234" s="22">
        <v>1.4013909367973842</v>
      </c>
      <c r="AI234" s="22">
        <v>8.878822000073638</v>
      </c>
      <c r="AJ234" s="22">
        <v>0</v>
      </c>
      <c r="AK234" s="22">
        <v>0</v>
      </c>
      <c r="AL234" s="22">
        <v>0</v>
      </c>
      <c r="AM234" s="22">
        <v>0</v>
      </c>
      <c r="AN234" s="22">
        <v>29.619279237340113</v>
      </c>
      <c r="AO234" s="22">
        <v>54.64482658324783</v>
      </c>
      <c r="AP234" s="22">
        <v>0</v>
      </c>
      <c r="AR234" s="22">
        <v>0</v>
      </c>
      <c r="AS234" s="22">
        <v>2.1975898783273657</v>
      </c>
      <c r="AT234" s="22">
        <v>0</v>
      </c>
      <c r="AU234" s="22">
        <v>4.404164131033938</v>
      </c>
      <c r="AV234" s="22">
        <v>0</v>
      </c>
      <c r="AW234" s="22">
        <v>0</v>
      </c>
      <c r="AX234" s="22">
        <v>0</v>
      </c>
      <c r="AY234" s="22">
        <v>0</v>
      </c>
      <c r="AZ234" s="22">
        <v>28.493499720413908</v>
      </c>
      <c r="BA234" s="22">
        <v>12.784864904843634</v>
      </c>
      <c r="BB234" s="22">
        <v>0</v>
      </c>
      <c r="BD234" s="22">
        <v>0</v>
      </c>
      <c r="BE234" s="22">
        <v>0</v>
      </c>
      <c r="BF234" s="22">
        <v>0</v>
      </c>
      <c r="BG234" s="22">
        <v>0</v>
      </c>
      <c r="BH234" s="22">
        <v>0</v>
      </c>
      <c r="BI234" s="22">
        <v>-0.19434200102149185</v>
      </c>
      <c r="BJ234" s="22">
        <v>81.64025893410724</v>
      </c>
      <c r="BK234" s="22">
        <v>2.236413030921928</v>
      </c>
      <c r="BL234" s="22">
        <v>0</v>
      </c>
      <c r="BM234" s="22">
        <v>0</v>
      </c>
      <c r="BN234" s="22">
        <v>0</v>
      </c>
      <c r="BP234" s="22">
        <v>0</v>
      </c>
      <c r="BQ234" s="22">
        <v>41.864465037766344</v>
      </c>
      <c r="BR234" s="22">
        <v>17.50344966852376</v>
      </c>
      <c r="BS234" s="22">
        <v>13.84460476003648</v>
      </c>
      <c r="BT234" s="22">
        <v>1.6955270699279887</v>
      </c>
      <c r="BU234" s="22">
        <v>-0.32794970053668726</v>
      </c>
      <c r="BV234" s="22">
        <v>13.444766381108334</v>
      </c>
      <c r="BW234" s="22">
        <v>70.12537174898301</v>
      </c>
      <c r="BX234" s="22">
        <v>191.69746840072256</v>
      </c>
      <c r="BY234" s="22">
        <v>62.31693949734201</v>
      </c>
      <c r="BZ234" s="22">
        <v>170.5920303221305</v>
      </c>
    </row>
    <row r="235" spans="1:78" ht="12">
      <c r="A235" s="36" t="s">
        <v>21</v>
      </c>
      <c r="B235" s="36">
        <v>1812</v>
      </c>
      <c r="C235" s="36" t="s">
        <v>518</v>
      </c>
      <c r="D235" s="36" t="s">
        <v>519</v>
      </c>
      <c r="E235" s="36">
        <v>807</v>
      </c>
      <c r="F235" s="36" t="s">
        <v>110</v>
      </c>
      <c r="G235" s="36">
        <v>1</v>
      </c>
      <c r="H235" s="36">
        <f t="shared" si="42"/>
        <v>8071</v>
      </c>
      <c r="I235" s="37" t="str">
        <f t="shared" si="43"/>
        <v>Vallejo</v>
      </c>
      <c r="J235" s="37"/>
      <c r="K235" s="38">
        <f t="shared" si="44"/>
        <v>3643.9463895963145</v>
      </c>
      <c r="L235" s="38">
        <f t="shared" si="45"/>
        <v>5943.9463895963145</v>
      </c>
      <c r="M235" s="38">
        <f t="shared" si="46"/>
        <v>2300</v>
      </c>
      <c r="N235" s="37"/>
      <c r="O235" s="38">
        <f t="shared" si="47"/>
        <v>730.8212146723906</v>
      </c>
      <c r="P235" s="38">
        <f t="shared" si="48"/>
        <v>342.16114031105076</v>
      </c>
      <c r="Q235" s="38">
        <f t="shared" si="49"/>
        <v>639.147369466681</v>
      </c>
      <c r="R235" s="38">
        <f t="shared" si="50"/>
        <v>587.8702755498774</v>
      </c>
      <c r="T235" s="22">
        <v>5.646463171798226</v>
      </c>
      <c r="U235" s="22">
        <v>32.81660751863286</v>
      </c>
      <c r="V235" s="22">
        <v>152.48605517937466</v>
      </c>
      <c r="W235" s="22">
        <v>252.4648832472887</v>
      </c>
      <c r="X235" s="22">
        <v>119.09509607605135</v>
      </c>
      <c r="Y235" s="22">
        <v>12.859632753626068</v>
      </c>
      <c r="Z235" s="22">
        <v>97.84148189691149</v>
      </c>
      <c r="AA235" s="22">
        <v>522.5642587830821</v>
      </c>
      <c r="AB235" s="22">
        <v>166.58396104551093</v>
      </c>
      <c r="AC235" s="22">
        <v>354.3396436461075</v>
      </c>
      <c r="AD235" s="22">
        <v>1927.2483062779304</v>
      </c>
      <c r="AF235" s="22">
        <v>-0.8210476908691041</v>
      </c>
      <c r="AG235" s="22">
        <v>22.741361569445505</v>
      </c>
      <c r="AH235" s="22">
        <v>20.481867537807926</v>
      </c>
      <c r="AI235" s="22">
        <v>6.283865426986215</v>
      </c>
      <c r="AJ235" s="22">
        <v>5.250823473236816</v>
      </c>
      <c r="AK235" s="22">
        <v>0</v>
      </c>
      <c r="AL235" s="22">
        <v>0</v>
      </c>
      <c r="AM235" s="22">
        <v>0</v>
      </c>
      <c r="AN235" s="22">
        <v>76.2260862725665</v>
      </c>
      <c r="AO235" s="22">
        <v>71.05573296927116</v>
      </c>
      <c r="AP235" s="22">
        <v>529.6025251139456</v>
      </c>
      <c r="AR235" s="22">
        <v>0</v>
      </c>
      <c r="AS235" s="22">
        <v>15.704427644438741</v>
      </c>
      <c r="AT235" s="22">
        <v>0</v>
      </c>
      <c r="AU235" s="22">
        <v>31.47305946944833</v>
      </c>
      <c r="AV235" s="22">
        <v>0</v>
      </c>
      <c r="AW235" s="22">
        <v>0</v>
      </c>
      <c r="AX235" s="22">
        <v>0</v>
      </c>
      <c r="AY235" s="22">
        <v>0</v>
      </c>
      <c r="AZ235" s="22">
        <v>203.62038845785827</v>
      </c>
      <c r="BA235" s="22">
        <v>91.3632647393054</v>
      </c>
      <c r="BB235" s="22">
        <v>0</v>
      </c>
      <c r="BD235" s="22">
        <v>0</v>
      </c>
      <c r="BE235" s="22">
        <v>0</v>
      </c>
      <c r="BF235" s="22">
        <v>0</v>
      </c>
      <c r="BG235" s="22">
        <v>0</v>
      </c>
      <c r="BH235" s="22">
        <v>0</v>
      </c>
      <c r="BI235" s="22">
        <v>-0.2530329946976746</v>
      </c>
      <c r="BJ235" s="22">
        <v>79.7999839008672</v>
      </c>
      <c r="BK235" s="22">
        <v>559.6004185605115</v>
      </c>
      <c r="BL235" s="22">
        <v>0</v>
      </c>
      <c r="BM235" s="22">
        <v>0</v>
      </c>
      <c r="BN235" s="22">
        <v>0</v>
      </c>
      <c r="BP235" s="22">
        <v>0</v>
      </c>
      <c r="BQ235" s="22">
        <v>78.90960096762134</v>
      </c>
      <c r="BR235" s="22">
        <v>10.976754675012556</v>
      </c>
      <c r="BS235" s="22">
        <v>13.782744028357719</v>
      </c>
      <c r="BT235" s="22">
        <v>2.659690318657315</v>
      </c>
      <c r="BU235" s="22">
        <v>-0.3464879667263323</v>
      </c>
      <c r="BV235" s="22">
        <v>20.639432130920365</v>
      </c>
      <c r="BW235" s="22">
        <v>93.91092476175568</v>
      </c>
      <c r="BX235" s="22">
        <v>226.2475153365569</v>
      </c>
      <c r="BY235" s="22">
        <v>81.92607797622894</v>
      </c>
      <c r="BZ235" s="22">
        <v>59.16402332149304</v>
      </c>
    </row>
    <row r="236" spans="1:78" ht="12">
      <c r="A236" s="36" t="s">
        <v>23</v>
      </c>
      <c r="B236" s="36">
        <v>1901</v>
      </c>
      <c r="C236" s="36" t="s">
        <v>520</v>
      </c>
      <c r="D236" s="36" t="s">
        <v>521</v>
      </c>
      <c r="E236" s="36">
        <v>901</v>
      </c>
      <c r="F236" s="36" t="s">
        <v>112</v>
      </c>
      <c r="G236" s="36">
        <v>1</v>
      </c>
      <c r="H236" s="36">
        <f t="shared" si="42"/>
        <v>9011</v>
      </c>
      <c r="I236" s="37" t="str">
        <f t="shared" si="43"/>
        <v>Cloverdale</v>
      </c>
      <c r="J236" s="37"/>
      <c r="K236" s="38">
        <f t="shared" si="44"/>
        <v>835.906501040764</v>
      </c>
      <c r="L236" s="38">
        <f t="shared" si="45"/>
        <v>1328.5314668596452</v>
      </c>
      <c r="M236" s="38">
        <f t="shared" si="46"/>
        <v>492.6249658188812</v>
      </c>
      <c r="N236" s="37"/>
      <c r="O236" s="38">
        <f t="shared" si="47"/>
        <v>184.14678734709386</v>
      </c>
      <c r="P236" s="38">
        <f t="shared" si="48"/>
        <v>261.22849164941323</v>
      </c>
      <c r="Q236" s="38">
        <f t="shared" si="49"/>
        <v>47.24968682237414</v>
      </c>
      <c r="R236" s="38">
        <f t="shared" si="50"/>
        <v>0</v>
      </c>
      <c r="T236" s="22">
        <v>19.400053082813432</v>
      </c>
      <c r="U236" s="22">
        <v>25.85190924015259</v>
      </c>
      <c r="V236" s="22">
        <v>46.71286300026463</v>
      </c>
      <c r="W236" s="22">
        <v>81.77573272395276</v>
      </c>
      <c r="X236" s="22">
        <v>20.52853480062958</v>
      </c>
      <c r="Y236" s="22">
        <v>3.346034890355657</v>
      </c>
      <c r="Z236" s="22">
        <v>42.567601358533395</v>
      </c>
      <c r="AA236" s="22">
        <v>86.643595604654</v>
      </c>
      <c r="AB236" s="22">
        <v>151.62098402978094</v>
      </c>
      <c r="AC236" s="22">
        <v>150.55734053908566</v>
      </c>
      <c r="AD236" s="22">
        <v>206.9018517705414</v>
      </c>
      <c r="AF236" s="22">
        <v>-1.5380779345234858</v>
      </c>
      <c r="AG236" s="22">
        <v>14.188376222877913</v>
      </c>
      <c r="AH236" s="22">
        <v>0.7607722418103338</v>
      </c>
      <c r="AI236" s="22">
        <v>12.659999424521141</v>
      </c>
      <c r="AJ236" s="22">
        <v>0.7637324351187801</v>
      </c>
      <c r="AK236" s="22">
        <v>0</v>
      </c>
      <c r="AL236" s="22">
        <v>0</v>
      </c>
      <c r="AM236" s="22">
        <v>0</v>
      </c>
      <c r="AN236" s="22">
        <v>45.16588393648936</v>
      </c>
      <c r="AO236" s="22">
        <v>69.82744294514563</v>
      </c>
      <c r="AP236" s="22">
        <v>42.318658075654184</v>
      </c>
      <c r="AR236" s="22">
        <v>0</v>
      </c>
      <c r="AS236" s="22">
        <v>11.989800893358737</v>
      </c>
      <c r="AT236" s="22">
        <v>0</v>
      </c>
      <c r="AU236" s="22">
        <v>24.02861951337358</v>
      </c>
      <c r="AV236" s="22">
        <v>0</v>
      </c>
      <c r="AW236" s="22">
        <v>0</v>
      </c>
      <c r="AX236" s="22">
        <v>0</v>
      </c>
      <c r="AY236" s="22">
        <v>0</v>
      </c>
      <c r="AZ236" s="22">
        <v>155.45729973181292</v>
      </c>
      <c r="BA236" s="22">
        <v>69.752771510868</v>
      </c>
      <c r="BB236" s="22">
        <v>0</v>
      </c>
      <c r="BD236" s="22">
        <v>0</v>
      </c>
      <c r="BE236" s="22">
        <v>0</v>
      </c>
      <c r="BF236" s="22">
        <v>0</v>
      </c>
      <c r="BG236" s="22">
        <v>0</v>
      </c>
      <c r="BH236" s="22">
        <v>0</v>
      </c>
      <c r="BI236" s="22">
        <v>0.7635338919995712</v>
      </c>
      <c r="BJ236" s="22">
        <v>-0.39068547246940616</v>
      </c>
      <c r="BK236" s="22">
        <v>46.87683840284397</v>
      </c>
      <c r="BL236" s="22">
        <v>0</v>
      </c>
      <c r="BM236" s="22">
        <v>0</v>
      </c>
      <c r="BN236" s="22">
        <v>0</v>
      </c>
      <c r="BP236" s="22">
        <v>0</v>
      </c>
      <c r="BQ236" s="22">
        <v>0</v>
      </c>
      <c r="BR236" s="22">
        <v>0</v>
      </c>
      <c r="BS236" s="22">
        <v>0</v>
      </c>
      <c r="BT236" s="22">
        <v>0</v>
      </c>
      <c r="BU236" s="22">
        <v>0</v>
      </c>
      <c r="BV236" s="22">
        <v>0</v>
      </c>
      <c r="BW236" s="22">
        <v>0</v>
      </c>
      <c r="BX236" s="22">
        <v>0</v>
      </c>
      <c r="BY236" s="22">
        <v>0</v>
      </c>
      <c r="BZ236" s="22">
        <v>0</v>
      </c>
    </row>
    <row r="237" spans="1:78" ht="12">
      <c r="A237" s="36" t="s">
        <v>23</v>
      </c>
      <c r="B237" s="36">
        <v>1901</v>
      </c>
      <c r="C237" s="36" t="s">
        <v>520</v>
      </c>
      <c r="D237" s="36" t="s">
        <v>521</v>
      </c>
      <c r="E237" s="36">
        <v>901</v>
      </c>
      <c r="F237" s="36" t="s">
        <v>112</v>
      </c>
      <c r="G237" s="36">
        <v>0</v>
      </c>
      <c r="H237" s="36">
        <f t="shared" si="42"/>
        <v>9010</v>
      </c>
      <c r="I237" s="37" t="s">
        <v>120</v>
      </c>
      <c r="J237" s="37"/>
      <c r="K237" s="38">
        <f t="shared" si="44"/>
        <v>44.3164512727459</v>
      </c>
      <c r="L237" s="38">
        <f t="shared" si="45"/>
        <v>58.61423406260155</v>
      </c>
      <c r="M237" s="38">
        <f t="shared" si="46"/>
        <v>14.297782789855647</v>
      </c>
      <c r="N237" s="37"/>
      <c r="O237" s="38">
        <f t="shared" si="47"/>
        <v>0.7895442341423605</v>
      </c>
      <c r="P237" s="38">
        <f t="shared" si="48"/>
        <v>13.389549502290166</v>
      </c>
      <c r="Q237" s="38">
        <f t="shared" si="49"/>
        <v>0.11868905342312189</v>
      </c>
      <c r="R237" s="38">
        <f t="shared" si="50"/>
        <v>0</v>
      </c>
      <c r="T237" s="22">
        <v>0</v>
      </c>
      <c r="U237" s="22">
        <v>0</v>
      </c>
      <c r="V237" s="22">
        <v>41.07510367264649</v>
      </c>
      <c r="W237" s="22">
        <v>0</v>
      </c>
      <c r="X237" s="22">
        <v>3.2413476000994073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F237" s="22">
        <v>0</v>
      </c>
      <c r="AG237" s="22">
        <v>0</v>
      </c>
      <c r="AH237" s="22">
        <v>0.6689549022815005</v>
      </c>
      <c r="AI237" s="22">
        <v>0</v>
      </c>
      <c r="AJ237" s="22">
        <v>0.12058933186086003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0</v>
      </c>
      <c r="AR237" s="22">
        <v>0</v>
      </c>
      <c r="AS237" s="22">
        <v>0.6145502413254479</v>
      </c>
      <c r="AT237" s="22">
        <v>0</v>
      </c>
      <c r="AU237" s="22">
        <v>1.231612939364203</v>
      </c>
      <c r="AV237" s="22">
        <v>0</v>
      </c>
      <c r="AW237" s="22">
        <v>0</v>
      </c>
      <c r="AX237" s="22">
        <v>0</v>
      </c>
      <c r="AY237" s="22">
        <v>0</v>
      </c>
      <c r="AZ237" s="22">
        <v>7.968132408179237</v>
      </c>
      <c r="BA237" s="22">
        <v>3.5752539134212777</v>
      </c>
      <c r="BB237" s="22">
        <v>0</v>
      </c>
      <c r="BD237" s="22">
        <v>0</v>
      </c>
      <c r="BE237" s="22">
        <v>0</v>
      </c>
      <c r="BF237" s="22">
        <v>0</v>
      </c>
      <c r="BG237" s="22">
        <v>0</v>
      </c>
      <c r="BH237" s="22">
        <v>0</v>
      </c>
      <c r="BI237" s="22">
        <v>0</v>
      </c>
      <c r="BJ237" s="22">
        <v>0</v>
      </c>
      <c r="BK237" s="22">
        <v>0.11868905342312189</v>
      </c>
      <c r="BL237" s="22">
        <v>0</v>
      </c>
      <c r="BM237" s="22">
        <v>0</v>
      </c>
      <c r="BN237" s="22">
        <v>0</v>
      </c>
      <c r="BP237" s="22">
        <v>0</v>
      </c>
      <c r="BQ237" s="22">
        <v>0</v>
      </c>
      <c r="BR237" s="22">
        <v>0</v>
      </c>
      <c r="BS237" s="22">
        <v>0</v>
      </c>
      <c r="BT237" s="22">
        <v>0</v>
      </c>
      <c r="BU237" s="22">
        <v>0</v>
      </c>
      <c r="BV237" s="22">
        <v>0</v>
      </c>
      <c r="BW237" s="22">
        <v>0</v>
      </c>
      <c r="BX237" s="22">
        <v>0</v>
      </c>
      <c r="BY237" s="22">
        <v>0</v>
      </c>
      <c r="BZ237" s="22">
        <v>0</v>
      </c>
    </row>
    <row r="238" spans="1:78" ht="12">
      <c r="A238" s="36" t="s">
        <v>23</v>
      </c>
      <c r="B238" s="36">
        <v>1902</v>
      </c>
      <c r="C238" s="36" t="s">
        <v>522</v>
      </c>
      <c r="D238" s="36" t="s">
        <v>523</v>
      </c>
      <c r="E238" s="36">
        <v>902</v>
      </c>
      <c r="F238" s="36" t="s">
        <v>113</v>
      </c>
      <c r="G238" s="36">
        <v>1</v>
      </c>
      <c r="H238" s="36">
        <f t="shared" si="42"/>
        <v>9021</v>
      </c>
      <c r="I238" s="37" t="str">
        <f t="shared" si="43"/>
        <v>Cotati</v>
      </c>
      <c r="J238" s="37"/>
      <c r="K238" s="38">
        <f t="shared" si="44"/>
        <v>646.2914973788245</v>
      </c>
      <c r="L238" s="38">
        <f t="shared" si="45"/>
        <v>1193.7833379619926</v>
      </c>
      <c r="M238" s="38">
        <f t="shared" si="46"/>
        <v>547.4918405831681</v>
      </c>
      <c r="N238" s="37"/>
      <c r="O238" s="38">
        <f t="shared" si="47"/>
        <v>153.17617873219803</v>
      </c>
      <c r="P238" s="38">
        <f t="shared" si="48"/>
        <v>149.58374281570485</v>
      </c>
      <c r="Q238" s="38">
        <f t="shared" si="49"/>
        <v>37.88348464409787</v>
      </c>
      <c r="R238" s="38">
        <f t="shared" si="50"/>
        <v>206.84843439116742</v>
      </c>
      <c r="T238" s="22">
        <v>11.411795931066724</v>
      </c>
      <c r="U238" s="22">
        <v>22.979474880135637</v>
      </c>
      <c r="V238" s="22">
        <v>13.691701224215496</v>
      </c>
      <c r="W238" s="22">
        <v>111.43066876670487</v>
      </c>
      <c r="X238" s="22">
        <v>3.2413476000994073</v>
      </c>
      <c r="Y238" s="22">
        <v>12.428129592749585</v>
      </c>
      <c r="Z238" s="22">
        <v>16.494945526431696</v>
      </c>
      <c r="AA238" s="22">
        <v>49.06324088456311</v>
      </c>
      <c r="AB238" s="22">
        <v>15.43447142818129</v>
      </c>
      <c r="AC238" s="22">
        <v>152.2978878285548</v>
      </c>
      <c r="AD238" s="22">
        <v>237.8178337161219</v>
      </c>
      <c r="AF238" s="22">
        <v>-0.9047517261902857</v>
      </c>
      <c r="AG238" s="22">
        <v>12.611889975891478</v>
      </c>
      <c r="AH238" s="22">
        <v>0.2229849674271668</v>
      </c>
      <c r="AI238" s="22">
        <v>17.250988226820017</v>
      </c>
      <c r="AJ238" s="22">
        <v>0.12058933186086002</v>
      </c>
      <c r="AK238" s="22">
        <v>0</v>
      </c>
      <c r="AL238" s="22">
        <v>0</v>
      </c>
      <c r="AM238" s="22">
        <v>0</v>
      </c>
      <c r="AN238" s="22">
        <v>4.597724712097718</v>
      </c>
      <c r="AO238" s="22">
        <v>70.63469662081202</v>
      </c>
      <c r="AP238" s="22">
        <v>48.642056623479064</v>
      </c>
      <c r="AR238" s="22">
        <v>0</v>
      </c>
      <c r="AS238" s="22">
        <v>6.865557741881599</v>
      </c>
      <c r="AT238" s="22">
        <v>0</v>
      </c>
      <c r="AU238" s="22">
        <v>13.759183842506308</v>
      </c>
      <c r="AV238" s="22">
        <v>0</v>
      </c>
      <c r="AW238" s="22">
        <v>0</v>
      </c>
      <c r="AX238" s="22">
        <v>0</v>
      </c>
      <c r="AY238" s="22">
        <v>0</v>
      </c>
      <c r="AZ238" s="22">
        <v>89.01741381685032</v>
      </c>
      <c r="BA238" s="22">
        <v>39.941587414466625</v>
      </c>
      <c r="BB238" s="22">
        <v>0</v>
      </c>
      <c r="BD238" s="22">
        <v>0</v>
      </c>
      <c r="BE238" s="22">
        <v>0</v>
      </c>
      <c r="BF238" s="22">
        <v>0</v>
      </c>
      <c r="BG238" s="22">
        <v>0</v>
      </c>
      <c r="BH238" s="22">
        <v>0</v>
      </c>
      <c r="BI238" s="22">
        <v>3.593815504897443</v>
      </c>
      <c r="BJ238" s="22">
        <v>-0.16083681888082607</v>
      </c>
      <c r="BK238" s="22">
        <v>34.45050595808125</v>
      </c>
      <c r="BL238" s="22">
        <v>0</v>
      </c>
      <c r="BM238" s="22">
        <v>0</v>
      </c>
      <c r="BN238" s="22">
        <v>0</v>
      </c>
      <c r="BP238" s="22">
        <v>0</v>
      </c>
      <c r="BQ238" s="22">
        <v>60.18939416657191</v>
      </c>
      <c r="BR238" s="22">
        <v>3.368771750544354</v>
      </c>
      <c r="BS238" s="22">
        <v>30.143748049593647</v>
      </c>
      <c r="BT238" s="22">
        <v>0.8253310915028846</v>
      </c>
      <c r="BU238" s="22">
        <v>1.9653458377639688</v>
      </c>
      <c r="BV238" s="22">
        <v>-0.09750033343657269</v>
      </c>
      <c r="BW238" s="22">
        <v>23.924464267258173</v>
      </c>
      <c r="BX238" s="22">
        <v>22.66929189534329</v>
      </c>
      <c r="BY238" s="22">
        <v>63.859587666025774</v>
      </c>
      <c r="BZ238" s="22">
        <v>0</v>
      </c>
    </row>
    <row r="239" spans="1:78" ht="12">
      <c r="A239" s="36" t="s">
        <v>23</v>
      </c>
      <c r="B239" s="36">
        <v>1903</v>
      </c>
      <c r="C239" s="36" t="s">
        <v>524</v>
      </c>
      <c r="D239" s="36" t="s">
        <v>525</v>
      </c>
      <c r="E239" s="36">
        <v>904</v>
      </c>
      <c r="F239" s="36" t="s">
        <v>115</v>
      </c>
      <c r="G239" s="36">
        <v>1</v>
      </c>
      <c r="H239" s="36">
        <f t="shared" si="42"/>
        <v>9041</v>
      </c>
      <c r="I239" s="37" t="str">
        <f t="shared" si="43"/>
        <v>Petaluma</v>
      </c>
      <c r="J239" s="37"/>
      <c r="K239" s="38">
        <f t="shared" si="44"/>
        <v>3111.3693542776864</v>
      </c>
      <c r="L239" s="38">
        <f t="shared" si="45"/>
        <v>8334.369354277685</v>
      </c>
      <c r="M239" s="38">
        <f t="shared" si="46"/>
        <v>5223</v>
      </c>
      <c r="N239" s="37"/>
      <c r="O239" s="38">
        <f t="shared" si="47"/>
        <v>636.1002945691478</v>
      </c>
      <c r="P239" s="38">
        <f t="shared" si="48"/>
        <v>633.3953812573372</v>
      </c>
      <c r="Q239" s="38">
        <f t="shared" si="49"/>
        <v>640.4715781764664</v>
      </c>
      <c r="R239" s="38">
        <f t="shared" si="50"/>
        <v>3313.032745997048</v>
      </c>
      <c r="T239" s="22">
        <v>33.094208200093505</v>
      </c>
      <c r="U239" s="22">
        <v>138.59495787081806</v>
      </c>
      <c r="V239" s="22">
        <v>360.01120277790153</v>
      </c>
      <c r="W239" s="22">
        <v>520.3093323864689</v>
      </c>
      <c r="X239" s="22">
        <v>189.07861000579877</v>
      </c>
      <c r="Y239" s="22">
        <v>40.63042366860441</v>
      </c>
      <c r="Z239" s="22">
        <v>211.77381675870367</v>
      </c>
      <c r="AA239" s="22">
        <v>258.88688807173713</v>
      </c>
      <c r="AB239" s="22">
        <v>20.881931932245276</v>
      </c>
      <c r="AC239" s="22">
        <v>730.1595879323286</v>
      </c>
      <c r="AD239" s="22">
        <v>607.9483946729868</v>
      </c>
      <c r="AF239" s="22">
        <v>-2.623780005951829</v>
      </c>
      <c r="AG239" s="22">
        <v>76.06546141709549</v>
      </c>
      <c r="AH239" s="22">
        <v>5.863192967055503</v>
      </c>
      <c r="AI239" s="22">
        <v>80.55098534942577</v>
      </c>
      <c r="AJ239" s="22">
        <v>7.034377691883502</v>
      </c>
      <c r="AK239" s="22">
        <v>0</v>
      </c>
      <c r="AL239" s="22">
        <v>0</v>
      </c>
      <c r="AM239" s="22">
        <v>0</v>
      </c>
      <c r="AN239" s="22">
        <v>6.220451081073385</v>
      </c>
      <c r="AO239" s="22">
        <v>338.6429169420646</v>
      </c>
      <c r="AP239" s="22">
        <v>124.34668912650142</v>
      </c>
      <c r="AR239" s="22">
        <v>0</v>
      </c>
      <c r="AS239" s="22">
        <v>29.07142501990394</v>
      </c>
      <c r="AT239" s="22">
        <v>0</v>
      </c>
      <c r="AU239" s="22">
        <v>58.261702319157955</v>
      </c>
      <c r="AV239" s="22">
        <v>0</v>
      </c>
      <c r="AW239" s="22">
        <v>0</v>
      </c>
      <c r="AX239" s="22">
        <v>0</v>
      </c>
      <c r="AY239" s="22">
        <v>0</v>
      </c>
      <c r="AZ239" s="22">
        <v>376.934135366122</v>
      </c>
      <c r="BA239" s="22">
        <v>169.12811855215338</v>
      </c>
      <c r="BB239" s="22">
        <v>0</v>
      </c>
      <c r="BD239" s="22">
        <v>0</v>
      </c>
      <c r="BE239" s="22">
        <v>0</v>
      </c>
      <c r="BF239" s="22">
        <v>0</v>
      </c>
      <c r="BG239" s="22">
        <v>0</v>
      </c>
      <c r="BH239" s="22">
        <v>0</v>
      </c>
      <c r="BI239" s="22">
        <v>30.903799033917444</v>
      </c>
      <c r="BJ239" s="22">
        <v>-3.0645240898247708</v>
      </c>
      <c r="BK239" s="22">
        <v>612.6323032323737</v>
      </c>
      <c r="BL239" s="22">
        <v>0</v>
      </c>
      <c r="BM239" s="22">
        <v>0</v>
      </c>
      <c r="BN239" s="22">
        <v>0</v>
      </c>
      <c r="BP239" s="22">
        <v>0</v>
      </c>
      <c r="BQ239" s="22">
        <v>275.5755724482671</v>
      </c>
      <c r="BR239" s="22">
        <v>42.20332219256747</v>
      </c>
      <c r="BS239" s="22">
        <v>171.84016255848178</v>
      </c>
      <c r="BT239" s="22">
        <v>8.14086074321034</v>
      </c>
      <c r="BU239" s="22">
        <v>61.927569480724856</v>
      </c>
      <c r="BV239" s="22">
        <v>0</v>
      </c>
      <c r="BW239" s="22">
        <v>1457.3371462254506</v>
      </c>
      <c r="BX239" s="22">
        <v>458.82758686352133</v>
      </c>
      <c r="BY239" s="22">
        <v>637.6812246328954</v>
      </c>
      <c r="BZ239" s="22">
        <v>199.49930085192923</v>
      </c>
    </row>
    <row r="240" spans="1:78" ht="12">
      <c r="A240" s="36" t="s">
        <v>23</v>
      </c>
      <c r="B240" s="36">
        <v>1904</v>
      </c>
      <c r="C240" s="36" t="s">
        <v>526</v>
      </c>
      <c r="D240" s="36" t="s">
        <v>527</v>
      </c>
      <c r="E240" s="36">
        <v>905</v>
      </c>
      <c r="F240" s="36" t="s">
        <v>116</v>
      </c>
      <c r="G240" s="36">
        <v>1</v>
      </c>
      <c r="H240" s="36">
        <f t="shared" si="42"/>
        <v>9051</v>
      </c>
      <c r="I240" s="37" t="str">
        <f t="shared" si="43"/>
        <v>Rohnert Park</v>
      </c>
      <c r="J240" s="37"/>
      <c r="K240" s="38">
        <f t="shared" si="44"/>
        <v>139.95668166113256</v>
      </c>
      <c r="L240" s="38">
        <f t="shared" si="45"/>
        <v>1187.477586097398</v>
      </c>
      <c r="M240" s="38">
        <f t="shared" si="46"/>
        <v>1047.5209044362655</v>
      </c>
      <c r="N240" s="37"/>
      <c r="O240" s="38">
        <f t="shared" si="47"/>
        <v>2.464723141788154</v>
      </c>
      <c r="P240" s="38">
        <f t="shared" si="48"/>
        <v>713.9391791181413</v>
      </c>
      <c r="Q240" s="38">
        <f t="shared" si="49"/>
        <v>24.96679844884634</v>
      </c>
      <c r="R240" s="38">
        <f t="shared" si="50"/>
        <v>306.1502037274896</v>
      </c>
      <c r="T240" s="22">
        <v>0</v>
      </c>
      <c r="U240" s="22">
        <v>0</v>
      </c>
      <c r="V240" s="22">
        <v>26.57800825877126</v>
      </c>
      <c r="W240" s="22">
        <v>2.695903276613828</v>
      </c>
      <c r="X240" s="22">
        <v>0</v>
      </c>
      <c r="Y240" s="22">
        <v>6.692069780711315</v>
      </c>
      <c r="Z240" s="22">
        <v>70.23654224158011</v>
      </c>
      <c r="AA240" s="22">
        <v>30.273063524517656</v>
      </c>
      <c r="AB240" s="22">
        <v>0</v>
      </c>
      <c r="AC240" s="22">
        <v>3.481094578938396</v>
      </c>
      <c r="AD240" s="22">
        <v>0</v>
      </c>
      <c r="AF240" s="22">
        <v>0</v>
      </c>
      <c r="AG240" s="22">
        <v>0</v>
      </c>
      <c r="AH240" s="22">
        <v>0.43285317206450025</v>
      </c>
      <c r="AI240" s="22">
        <v>0.4173626183908069</v>
      </c>
      <c r="AJ240" s="22">
        <v>0</v>
      </c>
      <c r="AK240" s="22">
        <v>0</v>
      </c>
      <c r="AL240" s="22">
        <v>0</v>
      </c>
      <c r="AM240" s="22">
        <v>0</v>
      </c>
      <c r="AN240" s="22">
        <v>0</v>
      </c>
      <c r="AO240" s="22">
        <v>1.6145073513328465</v>
      </c>
      <c r="AP240" s="22">
        <v>0</v>
      </c>
      <c r="AR240" s="22">
        <v>0</v>
      </c>
      <c r="AS240" s="22">
        <v>32.768204392814056</v>
      </c>
      <c r="AT240" s="22">
        <v>0</v>
      </c>
      <c r="AU240" s="22">
        <v>65.67037455371923</v>
      </c>
      <c r="AV240" s="22">
        <v>0</v>
      </c>
      <c r="AW240" s="22">
        <v>0</v>
      </c>
      <c r="AX240" s="22">
        <v>0</v>
      </c>
      <c r="AY240" s="22">
        <v>0</v>
      </c>
      <c r="AZ240" s="22">
        <v>424.865818646634</v>
      </c>
      <c r="BA240" s="22">
        <v>190.6347815249739</v>
      </c>
      <c r="BB240" s="22">
        <v>0</v>
      </c>
      <c r="BD240" s="22">
        <v>0</v>
      </c>
      <c r="BE240" s="22">
        <v>0</v>
      </c>
      <c r="BF240" s="22">
        <v>0</v>
      </c>
      <c r="BG240" s="22">
        <v>0</v>
      </c>
      <c r="BH240" s="22">
        <v>0</v>
      </c>
      <c r="BI240" s="22">
        <v>2.3847680206148447</v>
      </c>
      <c r="BJ240" s="22">
        <v>-0.8880097662347828</v>
      </c>
      <c r="BK240" s="22">
        <v>23.47004019446628</v>
      </c>
      <c r="BL240" s="22">
        <v>0</v>
      </c>
      <c r="BM240" s="22">
        <v>0</v>
      </c>
      <c r="BN240" s="22">
        <v>0</v>
      </c>
      <c r="BP240" s="22">
        <v>0</v>
      </c>
      <c r="BQ240" s="22">
        <v>17.54007042063316</v>
      </c>
      <c r="BR240" s="22">
        <v>2.112800945469701</v>
      </c>
      <c r="BS240" s="22">
        <v>38.82488273271922</v>
      </c>
      <c r="BT240" s="22">
        <v>0.6701438948290969</v>
      </c>
      <c r="BU240" s="22">
        <v>1.7189916955545137</v>
      </c>
      <c r="BV240" s="22">
        <v>-0.31876042780995856</v>
      </c>
      <c r="BW240" s="22">
        <v>45.554889645871974</v>
      </c>
      <c r="BX240" s="22">
        <v>63.272906642160855</v>
      </c>
      <c r="BY240" s="22">
        <v>109.1053910876179</v>
      </c>
      <c r="BZ240" s="22">
        <v>27.668887090443153</v>
      </c>
    </row>
    <row r="241" spans="1:78" ht="12">
      <c r="A241" s="36" t="s">
        <v>23</v>
      </c>
      <c r="B241" s="36">
        <v>1905</v>
      </c>
      <c r="C241" s="36" t="s">
        <v>528</v>
      </c>
      <c r="D241" s="36" t="s">
        <v>529</v>
      </c>
      <c r="E241" s="36">
        <v>905</v>
      </c>
      <c r="F241" s="36" t="s">
        <v>116</v>
      </c>
      <c r="G241" s="36">
        <v>1</v>
      </c>
      <c r="H241" s="36">
        <f t="shared" si="42"/>
        <v>9051</v>
      </c>
      <c r="I241" s="37" t="str">
        <f t="shared" si="43"/>
        <v>Rohnert Park</v>
      </c>
      <c r="J241" s="37"/>
      <c r="K241" s="38">
        <f t="shared" si="44"/>
        <v>3350.167661832047</v>
      </c>
      <c r="L241" s="38">
        <f t="shared" si="45"/>
        <v>5165.980107925958</v>
      </c>
      <c r="M241" s="38">
        <f t="shared" si="46"/>
        <v>1815.8124460939107</v>
      </c>
      <c r="N241" s="37"/>
      <c r="O241" s="38">
        <f t="shared" si="47"/>
        <v>604.8145047097919</v>
      </c>
      <c r="P241" s="38">
        <f t="shared" si="48"/>
        <v>351.8676109572633</v>
      </c>
      <c r="Q241" s="38">
        <f t="shared" si="49"/>
        <v>449.3638184977043</v>
      </c>
      <c r="R241" s="38">
        <f t="shared" si="50"/>
        <v>409.7665119291512</v>
      </c>
      <c r="T241" s="22">
        <v>27.388310234560144</v>
      </c>
      <c r="U241" s="22">
        <v>149.36658672088166</v>
      </c>
      <c r="V241" s="22">
        <v>289.13651408784494</v>
      </c>
      <c r="W241" s="22">
        <v>629.0440978765598</v>
      </c>
      <c r="X241" s="22">
        <v>39.97662040122603</v>
      </c>
      <c r="Y241" s="22">
        <v>25.812269154172213</v>
      </c>
      <c r="Z241" s="22">
        <v>456.0054295532891</v>
      </c>
      <c r="AA241" s="22">
        <v>575.1882069658355</v>
      </c>
      <c r="AB241" s="22">
        <v>125.29159159347165</v>
      </c>
      <c r="AC241" s="22">
        <v>666.6296118667029</v>
      </c>
      <c r="AD241" s="22">
        <v>366.3284233775029</v>
      </c>
      <c r="AF241" s="22">
        <v>-2.171404142856686</v>
      </c>
      <c r="AG241" s="22">
        <v>81.97728484329461</v>
      </c>
      <c r="AH241" s="22">
        <v>4.7089178415501705</v>
      </c>
      <c r="AI241" s="22">
        <v>97.38461095785493</v>
      </c>
      <c r="AJ241" s="22">
        <v>1.4872684262839404</v>
      </c>
      <c r="AK241" s="22">
        <v>0</v>
      </c>
      <c r="AL241" s="22">
        <v>0</v>
      </c>
      <c r="AM241" s="22">
        <v>0</v>
      </c>
      <c r="AN241" s="22">
        <v>37.322706486440296</v>
      </c>
      <c r="AO241" s="22">
        <v>309.17815778024016</v>
      </c>
      <c r="AP241" s="22">
        <v>74.92696251698445</v>
      </c>
      <c r="AR241" s="22">
        <v>0</v>
      </c>
      <c r="AS241" s="22">
        <v>16.14993284063881</v>
      </c>
      <c r="AT241" s="22">
        <v>0</v>
      </c>
      <c r="AU241" s="22">
        <v>32.365891214189965</v>
      </c>
      <c r="AV241" s="22">
        <v>0</v>
      </c>
      <c r="AW241" s="22">
        <v>0</v>
      </c>
      <c r="AX241" s="22">
        <v>0</v>
      </c>
      <c r="AY241" s="22">
        <v>0</v>
      </c>
      <c r="AZ241" s="22">
        <v>209.39671747564174</v>
      </c>
      <c r="BA241" s="22">
        <v>93.95506942679279</v>
      </c>
      <c r="BB241" s="22">
        <v>0</v>
      </c>
      <c r="BD241" s="22">
        <v>0</v>
      </c>
      <c r="BE241" s="22">
        <v>0</v>
      </c>
      <c r="BF241" s="22">
        <v>0</v>
      </c>
      <c r="BG241" s="22">
        <v>0</v>
      </c>
      <c r="BH241" s="22">
        <v>0</v>
      </c>
      <c r="BI241" s="22">
        <v>9.198390936657258</v>
      </c>
      <c r="BJ241" s="22">
        <v>-5.7653361338121885</v>
      </c>
      <c r="BK241" s="22">
        <v>445.93076369485925</v>
      </c>
      <c r="BL241" s="22">
        <v>0</v>
      </c>
      <c r="BM241" s="22">
        <v>0</v>
      </c>
      <c r="BN241" s="22">
        <v>0</v>
      </c>
      <c r="BP241" s="22">
        <v>0</v>
      </c>
      <c r="BQ241" s="22">
        <v>23.47649417751856</v>
      </c>
      <c r="BR241" s="22">
        <v>2.827876850267779</v>
      </c>
      <c r="BS241" s="22">
        <v>51.96513534776454</v>
      </c>
      <c r="BT241" s="22">
        <v>0.8969535964090494</v>
      </c>
      <c r="BU241" s="22">
        <v>2.300783153322798</v>
      </c>
      <c r="BV241" s="22">
        <v>-0.4266446569507948</v>
      </c>
      <c r="BW241" s="22">
        <v>60.97290808312549</v>
      </c>
      <c r="BX241" s="22">
        <v>84.6875747221626</v>
      </c>
      <c r="BY241" s="22">
        <v>146.03202935783224</v>
      </c>
      <c r="BZ241" s="22">
        <v>37.03340129769895</v>
      </c>
    </row>
    <row r="242" spans="1:78" ht="12">
      <c r="A242" s="36" t="s">
        <v>23</v>
      </c>
      <c r="B242" s="36">
        <v>1906</v>
      </c>
      <c r="C242" s="36" t="s">
        <v>530</v>
      </c>
      <c r="D242" s="36" t="s">
        <v>531</v>
      </c>
      <c r="E242" s="36">
        <v>916</v>
      </c>
      <c r="F242" s="36" t="s">
        <v>532</v>
      </c>
      <c r="G242" s="36">
        <v>0</v>
      </c>
      <c r="H242" s="36">
        <f t="shared" si="42"/>
        <v>9160</v>
      </c>
      <c r="I242" s="37" t="s">
        <v>120</v>
      </c>
      <c r="J242" s="37"/>
      <c r="K242" s="38">
        <f t="shared" si="44"/>
        <v>544.6272739378096</v>
      </c>
      <c r="L242" s="38">
        <f t="shared" si="45"/>
        <v>591.0520737965494</v>
      </c>
      <c r="M242" s="38">
        <f t="shared" si="46"/>
        <v>46.424799858739846</v>
      </c>
      <c r="N242" s="37"/>
      <c r="O242" s="38">
        <f t="shared" si="47"/>
        <v>104.57067904080301</v>
      </c>
      <c r="P242" s="38">
        <f t="shared" si="48"/>
        <v>143.21363877899054</v>
      </c>
      <c r="Q242" s="38">
        <f t="shared" si="49"/>
        <v>48.640482038946296</v>
      </c>
      <c r="R242" s="38">
        <f t="shared" si="50"/>
        <v>-250</v>
      </c>
      <c r="T242" s="22">
        <v>54.776620469120296</v>
      </c>
      <c r="U242" s="22">
        <v>17.95271475010596</v>
      </c>
      <c r="V242" s="22">
        <v>33.82655596570888</v>
      </c>
      <c r="W242" s="22">
        <v>83.57300157502866</v>
      </c>
      <c r="X242" s="22">
        <v>0</v>
      </c>
      <c r="Y242" s="22">
        <v>1.9120199373460898</v>
      </c>
      <c r="Z242" s="22">
        <v>18.62332559435837</v>
      </c>
      <c r="AA242" s="22">
        <v>64.7217220179343</v>
      </c>
      <c r="AB242" s="22">
        <v>89.88309831705574</v>
      </c>
      <c r="AC242" s="22">
        <v>85.2868171839907</v>
      </c>
      <c r="AD242" s="22">
        <v>94.07139812716059</v>
      </c>
      <c r="AF242" s="22">
        <v>-4.342808285713372</v>
      </c>
      <c r="AG242" s="22">
        <v>9.853039043665216</v>
      </c>
      <c r="AH242" s="22">
        <v>0.5509040371730004</v>
      </c>
      <c r="AI242" s="22">
        <v>12.938241170115013</v>
      </c>
      <c r="AJ242" s="22">
        <v>0</v>
      </c>
      <c r="AK242" s="22">
        <v>0</v>
      </c>
      <c r="AL242" s="22">
        <v>0</v>
      </c>
      <c r="AM242" s="22">
        <v>0</v>
      </c>
      <c r="AN242" s="22">
        <v>26.774985088098475</v>
      </c>
      <c r="AO242" s="22">
        <v>39.55543010765474</v>
      </c>
      <c r="AP242" s="22">
        <v>19.24088787980995</v>
      </c>
      <c r="AR242" s="22">
        <v>0</v>
      </c>
      <c r="AS242" s="22">
        <v>6.573184277609227</v>
      </c>
      <c r="AT242" s="22">
        <v>0</v>
      </c>
      <c r="AU242" s="22">
        <v>13.17324160782757</v>
      </c>
      <c r="AV242" s="22">
        <v>0</v>
      </c>
      <c r="AW242" s="22">
        <v>0</v>
      </c>
      <c r="AX242" s="22">
        <v>0</v>
      </c>
      <c r="AY242" s="22">
        <v>0</v>
      </c>
      <c r="AZ242" s="22">
        <v>85.22655943375588</v>
      </c>
      <c r="BA242" s="22">
        <v>38.24065345979786</v>
      </c>
      <c r="BB242" s="22">
        <v>0</v>
      </c>
      <c r="BD242" s="22">
        <v>0</v>
      </c>
      <c r="BE242" s="22">
        <v>0</v>
      </c>
      <c r="BF242" s="22">
        <v>0</v>
      </c>
      <c r="BG242" s="22">
        <v>0</v>
      </c>
      <c r="BH242" s="22">
        <v>0</v>
      </c>
      <c r="BI242" s="22">
        <v>0.635420478355506</v>
      </c>
      <c r="BJ242" s="22">
        <v>-0.2098937039394889</v>
      </c>
      <c r="BK242" s="22">
        <v>48.21495526453028</v>
      </c>
      <c r="BL242" s="22">
        <v>0</v>
      </c>
      <c r="BM242" s="22">
        <v>0</v>
      </c>
      <c r="BN242" s="22">
        <v>0</v>
      </c>
      <c r="BP242" s="22">
        <v>0</v>
      </c>
      <c r="BQ242" s="22">
        <v>-10.19096162105817</v>
      </c>
      <c r="BR242" s="22">
        <v>-0.4646237742553353</v>
      </c>
      <c r="BS242" s="22">
        <v>-22.022012657498557</v>
      </c>
      <c r="BT242" s="22">
        <v>0</v>
      </c>
      <c r="BU242" s="22">
        <v>-0.5359036074733906</v>
      </c>
      <c r="BV242" s="22">
        <v>0.17702103875882935</v>
      </c>
      <c r="BW242" s="22">
        <v>-40.66373266297805</v>
      </c>
      <c r="BX242" s="22">
        <v>-94.46033578771772</v>
      </c>
      <c r="BY242" s="22">
        <v>-65.61198962142004</v>
      </c>
      <c r="BZ242" s="22">
        <v>-16.22746130635757</v>
      </c>
    </row>
    <row r="243" spans="1:78" ht="12">
      <c r="A243" s="36" t="s">
        <v>23</v>
      </c>
      <c r="B243" s="36">
        <v>1907</v>
      </c>
      <c r="C243" s="36" t="s">
        <v>533</v>
      </c>
      <c r="D243" s="36" t="s">
        <v>534</v>
      </c>
      <c r="E243" s="36">
        <v>911</v>
      </c>
      <c r="F243" s="36" t="s">
        <v>535</v>
      </c>
      <c r="G243" s="36">
        <v>0</v>
      </c>
      <c r="H243" s="36">
        <f t="shared" si="42"/>
        <v>9110</v>
      </c>
      <c r="I243" s="37" t="s">
        <v>120</v>
      </c>
      <c r="J243" s="37"/>
      <c r="K243" s="38">
        <f t="shared" si="44"/>
        <v>372.08562256941104</v>
      </c>
      <c r="L243" s="38">
        <f t="shared" si="45"/>
        <v>659.2536162279453</v>
      </c>
      <c r="M243" s="38">
        <f t="shared" si="46"/>
        <v>287.1679936585342</v>
      </c>
      <c r="N243" s="37"/>
      <c r="O243" s="38">
        <f t="shared" si="47"/>
        <v>61.51485777808702</v>
      </c>
      <c r="P243" s="38">
        <f t="shared" si="48"/>
        <v>140.35161926697032</v>
      </c>
      <c r="Q243" s="38">
        <f t="shared" si="49"/>
        <v>64.57797520821468</v>
      </c>
      <c r="R243" s="38">
        <f t="shared" si="50"/>
        <v>20.723541405262186</v>
      </c>
      <c r="T243" s="22">
        <v>14.835334710386746</v>
      </c>
      <c r="U243" s="22">
        <v>39.49597245023312</v>
      </c>
      <c r="V243" s="22">
        <v>153.83029022500938</v>
      </c>
      <c r="W243" s="22">
        <v>27.85766719167622</v>
      </c>
      <c r="X243" s="22">
        <v>2.1608984000662717</v>
      </c>
      <c r="Y243" s="22">
        <v>2.3900249216826124</v>
      </c>
      <c r="Z243" s="22">
        <v>5.320950169816675</v>
      </c>
      <c r="AA243" s="22">
        <v>34.44865849341664</v>
      </c>
      <c r="AB243" s="22">
        <v>50.8429647045972</v>
      </c>
      <c r="AC243" s="22">
        <v>40.90286130252615</v>
      </c>
      <c r="AD243" s="22">
        <v>0</v>
      </c>
      <c r="AF243" s="22">
        <v>-1.1761772440473717</v>
      </c>
      <c r="AG243" s="22">
        <v>21.67668589606348</v>
      </c>
      <c r="AH243" s="22">
        <v>2.505301692858168</v>
      </c>
      <c r="AI243" s="22">
        <v>4.312747056705005</v>
      </c>
      <c r="AJ243" s="22">
        <v>0.08039288790724002</v>
      </c>
      <c r="AK243" s="22">
        <v>0</v>
      </c>
      <c r="AL243" s="22">
        <v>0</v>
      </c>
      <c r="AM243" s="22">
        <v>0</v>
      </c>
      <c r="AN243" s="22">
        <v>15.145446110439545</v>
      </c>
      <c r="AO243" s="22">
        <v>18.970461378160945</v>
      </c>
      <c r="AP243" s="22">
        <v>0</v>
      </c>
      <c r="AR243" s="22">
        <v>0</v>
      </c>
      <c r="AS243" s="22">
        <v>6.441824011792268</v>
      </c>
      <c r="AT243" s="22">
        <v>0</v>
      </c>
      <c r="AU243" s="22">
        <v>12.909984037950853</v>
      </c>
      <c r="AV243" s="22">
        <v>0</v>
      </c>
      <c r="AW243" s="22">
        <v>0</v>
      </c>
      <c r="AX243" s="22">
        <v>0</v>
      </c>
      <c r="AY243" s="22">
        <v>0</v>
      </c>
      <c r="AZ243" s="22">
        <v>83.52336916416024</v>
      </c>
      <c r="BA243" s="22">
        <v>37.476442053066954</v>
      </c>
      <c r="BB243" s="22">
        <v>0</v>
      </c>
      <c r="BD243" s="22">
        <v>0</v>
      </c>
      <c r="BE243" s="22">
        <v>0</v>
      </c>
      <c r="BF243" s="22">
        <v>0</v>
      </c>
      <c r="BG243" s="22">
        <v>0</v>
      </c>
      <c r="BH243" s="22">
        <v>0</v>
      </c>
      <c r="BI243" s="22">
        <v>3.2163596914460495</v>
      </c>
      <c r="BJ243" s="22">
        <v>-0.059969629696996804</v>
      </c>
      <c r="BK243" s="22">
        <v>61.42158514646563</v>
      </c>
      <c r="BL243" s="22">
        <v>0</v>
      </c>
      <c r="BM243" s="22">
        <v>0</v>
      </c>
      <c r="BN243" s="22">
        <v>0</v>
      </c>
      <c r="BP243" s="22">
        <v>0</v>
      </c>
      <c r="BQ243" s="22">
        <v>3.825908759283925</v>
      </c>
      <c r="BR243" s="22">
        <v>0.22077475643937575</v>
      </c>
      <c r="BS243" s="22">
        <v>0.7643538499024226</v>
      </c>
      <c r="BT243" s="22">
        <v>0.03250542166620794</v>
      </c>
      <c r="BU243" s="22">
        <v>0.5886911440470685</v>
      </c>
      <c r="BV243" s="22">
        <v>-0.031014427964163618</v>
      </c>
      <c r="BW243" s="22">
        <v>8.914382319259733</v>
      </c>
      <c r="BX243" s="22">
        <v>0.8467347012079927</v>
      </c>
      <c r="BY243" s="22">
        <v>4.0428953112218595</v>
      </c>
      <c r="BZ243" s="22">
        <v>1.5183095701977662</v>
      </c>
    </row>
    <row r="244" spans="1:78" ht="12">
      <c r="A244" s="36" t="s">
        <v>23</v>
      </c>
      <c r="B244" s="36">
        <v>1907</v>
      </c>
      <c r="C244" s="36" t="s">
        <v>533</v>
      </c>
      <c r="D244" s="36" t="s">
        <v>534</v>
      </c>
      <c r="E244" s="36">
        <v>916</v>
      </c>
      <c r="F244" s="36" t="s">
        <v>532</v>
      </c>
      <c r="G244" s="36">
        <v>0</v>
      </c>
      <c r="H244" s="36">
        <f t="shared" si="42"/>
        <v>9160</v>
      </c>
      <c r="I244" s="37" t="s">
        <v>120</v>
      </c>
      <c r="J244" s="37"/>
      <c r="K244" s="38">
        <f t="shared" si="44"/>
        <v>33.55514679317742</v>
      </c>
      <c r="L244" s="38">
        <f t="shared" si="45"/>
        <v>64.09005174196429</v>
      </c>
      <c r="M244" s="38">
        <f t="shared" si="46"/>
        <v>30.534904948786867</v>
      </c>
      <c r="N244" s="37"/>
      <c r="O244" s="38">
        <f t="shared" si="47"/>
        <v>13.492882038046808</v>
      </c>
      <c r="P244" s="38">
        <f t="shared" si="48"/>
        <v>15.17314802886165</v>
      </c>
      <c r="Q244" s="38">
        <f t="shared" si="49"/>
        <v>0</v>
      </c>
      <c r="R244" s="38">
        <f t="shared" si="50"/>
        <v>1.8688748818784102</v>
      </c>
      <c r="T244" s="22">
        <v>0</v>
      </c>
      <c r="U244" s="22">
        <v>1.436217180008477</v>
      </c>
      <c r="V244" s="22">
        <v>2.416182568979205</v>
      </c>
      <c r="W244" s="22">
        <v>3.594537702151771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26.10820934203797</v>
      </c>
      <c r="AD244" s="22">
        <v>0</v>
      </c>
      <c r="AF244" s="22">
        <v>0</v>
      </c>
      <c r="AG244" s="22">
        <v>0.7882431234932173</v>
      </c>
      <c r="AH244" s="22">
        <v>0.039350288369500025</v>
      </c>
      <c r="AI244" s="22">
        <v>0.5564834911877427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12.108805134996349</v>
      </c>
      <c r="AP244" s="22">
        <v>0</v>
      </c>
      <c r="AR244" s="22">
        <v>0</v>
      </c>
      <c r="AS244" s="22">
        <v>0.6964134066802449</v>
      </c>
      <c r="AT244" s="22">
        <v>0</v>
      </c>
      <c r="AU244" s="22">
        <v>1.3956739500487403</v>
      </c>
      <c r="AV244" s="22">
        <v>0</v>
      </c>
      <c r="AW244" s="22">
        <v>0</v>
      </c>
      <c r="AX244" s="22">
        <v>0</v>
      </c>
      <c r="AY244" s="22">
        <v>0</v>
      </c>
      <c r="AZ244" s="22">
        <v>9.029553423152455</v>
      </c>
      <c r="BA244" s="22">
        <v>4.05150724898021</v>
      </c>
      <c r="BB244" s="22">
        <v>0</v>
      </c>
      <c r="BD244" s="22">
        <v>0</v>
      </c>
      <c r="BE244" s="22">
        <v>0</v>
      </c>
      <c r="BF244" s="22">
        <v>0</v>
      </c>
      <c r="BG244" s="22">
        <v>0</v>
      </c>
      <c r="BH244" s="22">
        <v>0</v>
      </c>
      <c r="BI244" s="22">
        <v>0</v>
      </c>
      <c r="BJ244" s="22">
        <v>0</v>
      </c>
      <c r="BK244" s="22">
        <v>0</v>
      </c>
      <c r="BL244" s="22">
        <v>0</v>
      </c>
      <c r="BM244" s="22">
        <v>0</v>
      </c>
      <c r="BN244" s="22">
        <v>0</v>
      </c>
      <c r="BP244" s="22">
        <v>0</v>
      </c>
      <c r="BQ244" s="22">
        <v>-0.17163422868462147</v>
      </c>
      <c r="BR244" s="22">
        <v>0.02652176133120795</v>
      </c>
      <c r="BS244" s="22">
        <v>0.12685809706523474</v>
      </c>
      <c r="BT244" s="22">
        <v>0.008666727075842111</v>
      </c>
      <c r="BU244" s="22">
        <v>0.014174255500259978</v>
      </c>
      <c r="BV244" s="22">
        <v>-0.0009495315824011018</v>
      </c>
      <c r="BW244" s="22">
        <v>0.6372521189025487</v>
      </c>
      <c r="BX244" s="22">
        <v>0.47431270027381944</v>
      </c>
      <c r="BY244" s="22">
        <v>0.6563501137958069</v>
      </c>
      <c r="BZ244" s="22">
        <v>0.09732286820071324</v>
      </c>
    </row>
    <row r="245" spans="1:78" ht="12">
      <c r="A245" s="36" t="s">
        <v>23</v>
      </c>
      <c r="B245" s="36">
        <v>1908</v>
      </c>
      <c r="C245" s="36" t="s">
        <v>536</v>
      </c>
      <c r="D245" s="36" t="s">
        <v>537</v>
      </c>
      <c r="E245" s="36">
        <v>916</v>
      </c>
      <c r="F245" s="36" t="s">
        <v>532</v>
      </c>
      <c r="G245" s="36">
        <v>0</v>
      </c>
      <c r="H245" s="36">
        <f t="shared" si="42"/>
        <v>9160</v>
      </c>
      <c r="I245" s="37" t="s">
        <v>120</v>
      </c>
      <c r="J245" s="37"/>
      <c r="K245" s="38">
        <f t="shared" si="44"/>
        <v>642.5175892489452</v>
      </c>
      <c r="L245" s="38">
        <f t="shared" si="45"/>
        <v>978.8030172632394</v>
      </c>
      <c r="M245" s="38">
        <f t="shared" si="46"/>
        <v>336.2854280142942</v>
      </c>
      <c r="N245" s="37"/>
      <c r="O245" s="38">
        <f t="shared" si="47"/>
        <v>160.96080054807916</v>
      </c>
      <c r="P245" s="38">
        <f t="shared" si="48"/>
        <v>147.77830805166556</v>
      </c>
      <c r="Q245" s="38">
        <f t="shared" si="49"/>
        <v>27.546319414549494</v>
      </c>
      <c r="R245" s="38">
        <f t="shared" si="50"/>
        <v>0</v>
      </c>
      <c r="T245" s="22">
        <v>0</v>
      </c>
      <c r="U245" s="22">
        <v>5.026760130029669</v>
      </c>
      <c r="V245" s="22">
        <v>24.967219879451783</v>
      </c>
      <c r="W245" s="22">
        <v>147.37604578822257</v>
      </c>
      <c r="X245" s="22">
        <v>5.402246000165678</v>
      </c>
      <c r="Y245" s="22">
        <v>4.302044859028703</v>
      </c>
      <c r="Z245" s="22">
        <v>28.73313091701005</v>
      </c>
      <c r="AA245" s="22">
        <v>35.4925572356414</v>
      </c>
      <c r="AB245" s="22">
        <v>115.30458066935435</v>
      </c>
      <c r="AC245" s="22">
        <v>169.70336072324682</v>
      </c>
      <c r="AD245" s="22">
        <v>106.2096430467942</v>
      </c>
      <c r="AF245" s="22">
        <v>0</v>
      </c>
      <c r="AG245" s="22">
        <v>2.7588509322262604</v>
      </c>
      <c r="AH245" s="22">
        <v>0.4066196464848335</v>
      </c>
      <c r="AI245" s="22">
        <v>22.815823138697443</v>
      </c>
      <c r="AJ245" s="22">
        <v>0.20098221976810005</v>
      </c>
      <c r="AK245" s="22">
        <v>0</v>
      </c>
      <c r="AL245" s="22">
        <v>0</v>
      </c>
      <c r="AM245" s="22">
        <v>0</v>
      </c>
      <c r="AN245" s="22">
        <v>34.34770814331825</v>
      </c>
      <c r="AO245" s="22">
        <v>78.70723337747627</v>
      </c>
      <c r="AP245" s="22">
        <v>21.723583090108004</v>
      </c>
      <c r="AR245" s="22">
        <v>0</v>
      </c>
      <c r="AS245" s="22">
        <v>6.782692342284105</v>
      </c>
      <c r="AT245" s="22">
        <v>0</v>
      </c>
      <c r="AU245" s="22">
        <v>13.593114265916864</v>
      </c>
      <c r="AV245" s="22">
        <v>0</v>
      </c>
      <c r="AW245" s="22">
        <v>0</v>
      </c>
      <c r="AX245" s="22">
        <v>0</v>
      </c>
      <c r="AY245" s="22">
        <v>0</v>
      </c>
      <c r="AZ245" s="22">
        <v>87.94299803820637</v>
      </c>
      <c r="BA245" s="22">
        <v>39.45950340525823</v>
      </c>
      <c r="BB245" s="22">
        <v>0</v>
      </c>
      <c r="BD245" s="22">
        <v>0</v>
      </c>
      <c r="BE245" s="22">
        <v>0</v>
      </c>
      <c r="BF245" s="22">
        <v>0</v>
      </c>
      <c r="BG245" s="22">
        <v>0</v>
      </c>
      <c r="BH245" s="22">
        <v>0</v>
      </c>
      <c r="BI245" s="22">
        <v>1.4296960762998887</v>
      </c>
      <c r="BJ245" s="22">
        <v>-0.3238360003637828</v>
      </c>
      <c r="BK245" s="22">
        <v>26.440459338613387</v>
      </c>
      <c r="BL245" s="22">
        <v>0</v>
      </c>
      <c r="BM245" s="22">
        <v>0</v>
      </c>
      <c r="BN245" s="22">
        <v>0</v>
      </c>
      <c r="BP245" s="22">
        <v>0</v>
      </c>
      <c r="BQ245" s="22">
        <v>0</v>
      </c>
      <c r="BR245" s="22">
        <v>0</v>
      </c>
      <c r="BS245" s="22">
        <v>0</v>
      </c>
      <c r="BT245" s="22">
        <v>0</v>
      </c>
      <c r="BU245" s="22">
        <v>0</v>
      </c>
      <c r="BV245" s="22">
        <v>0</v>
      </c>
      <c r="BW245" s="22">
        <v>0</v>
      </c>
      <c r="BX245" s="22">
        <v>0</v>
      </c>
      <c r="BY245" s="22">
        <v>0</v>
      </c>
      <c r="BZ245" s="22">
        <v>0</v>
      </c>
    </row>
    <row r="246" spans="1:78" ht="12">
      <c r="A246" s="36" t="s">
        <v>23</v>
      </c>
      <c r="B246" s="36">
        <v>1909</v>
      </c>
      <c r="C246" s="36" t="s">
        <v>538</v>
      </c>
      <c r="D246" s="36" t="s">
        <v>539</v>
      </c>
      <c r="E246" s="36">
        <v>914</v>
      </c>
      <c r="F246" s="36" t="s">
        <v>540</v>
      </c>
      <c r="G246" s="36">
        <v>0</v>
      </c>
      <c r="H246" s="36">
        <f t="shared" si="42"/>
        <v>9140</v>
      </c>
      <c r="I246" s="37" t="s">
        <v>120</v>
      </c>
      <c r="J246" s="37"/>
      <c r="K246" s="38">
        <f t="shared" si="44"/>
        <v>21.65714402134534</v>
      </c>
      <c r="L246" s="38">
        <f t="shared" si="45"/>
        <v>89.66972223177856</v>
      </c>
      <c r="M246" s="38">
        <f t="shared" si="46"/>
        <v>68.01257821043323</v>
      </c>
      <c r="N246" s="37"/>
      <c r="O246" s="38">
        <f t="shared" si="47"/>
        <v>3.8778028524726826</v>
      </c>
      <c r="P246" s="38">
        <f t="shared" si="48"/>
        <v>35.969897790523106</v>
      </c>
      <c r="Q246" s="38">
        <f t="shared" si="49"/>
        <v>28.164877567437443</v>
      </c>
      <c r="R246" s="38">
        <f t="shared" si="50"/>
        <v>0</v>
      </c>
      <c r="T246" s="22">
        <v>0</v>
      </c>
      <c r="U246" s="22">
        <v>6.4629773100381485</v>
      </c>
      <c r="V246" s="22">
        <v>3.2215767586389403</v>
      </c>
      <c r="W246" s="22">
        <v>1.797268851075885</v>
      </c>
      <c r="X246" s="22">
        <v>0</v>
      </c>
      <c r="Y246" s="22">
        <v>2.868029906019135</v>
      </c>
      <c r="Z246" s="22">
        <v>0</v>
      </c>
      <c r="AA246" s="22">
        <v>7.307291195573228</v>
      </c>
      <c r="AB246" s="22">
        <v>0</v>
      </c>
      <c r="AC246" s="22">
        <v>0</v>
      </c>
      <c r="AD246" s="22">
        <v>0</v>
      </c>
      <c r="AF246" s="22">
        <v>0</v>
      </c>
      <c r="AG246" s="22">
        <v>3.5470940557194783</v>
      </c>
      <c r="AH246" s="22">
        <v>0.05246705115933337</v>
      </c>
      <c r="AI246" s="22">
        <v>0.27824174559387127</v>
      </c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R246" s="22">
        <v>0</v>
      </c>
      <c r="AS246" s="22">
        <v>1.650937498967889</v>
      </c>
      <c r="AT246" s="22">
        <v>0</v>
      </c>
      <c r="AU246" s="22">
        <v>3.3086245014321665</v>
      </c>
      <c r="AV246" s="22">
        <v>0</v>
      </c>
      <c r="AW246" s="22">
        <v>0</v>
      </c>
      <c r="AX246" s="22">
        <v>0</v>
      </c>
      <c r="AY246" s="22">
        <v>0</v>
      </c>
      <c r="AZ246" s="22">
        <v>21.405717067220166</v>
      </c>
      <c r="BA246" s="22">
        <v>9.604618722902883</v>
      </c>
      <c r="BB246" s="22">
        <v>0</v>
      </c>
      <c r="BD246" s="22">
        <v>0</v>
      </c>
      <c r="BE246" s="22">
        <v>0</v>
      </c>
      <c r="BF246" s="22">
        <v>0</v>
      </c>
      <c r="BG246" s="22">
        <v>0</v>
      </c>
      <c r="BH246" s="22">
        <v>0</v>
      </c>
      <c r="BI246" s="22">
        <v>0.9850843335425159</v>
      </c>
      <c r="BJ246" s="22">
        <v>0</v>
      </c>
      <c r="BK246" s="22">
        <v>27.179793233894927</v>
      </c>
      <c r="BL246" s="22">
        <v>0</v>
      </c>
      <c r="BM246" s="22">
        <v>0</v>
      </c>
      <c r="BN246" s="22">
        <v>0</v>
      </c>
      <c r="BP246" s="22">
        <v>0</v>
      </c>
      <c r="BQ246" s="22">
        <v>0</v>
      </c>
      <c r="BR246" s="22">
        <v>0</v>
      </c>
      <c r="BS246" s="22">
        <v>0</v>
      </c>
      <c r="BT246" s="22">
        <v>0</v>
      </c>
      <c r="BU246" s="22">
        <v>0</v>
      </c>
      <c r="BV246" s="22">
        <v>0</v>
      </c>
      <c r="BW246" s="22">
        <v>0</v>
      </c>
      <c r="BX246" s="22">
        <v>0</v>
      </c>
      <c r="BY246" s="22">
        <v>0</v>
      </c>
      <c r="BZ246" s="22">
        <v>0</v>
      </c>
    </row>
    <row r="247" spans="1:78" ht="12">
      <c r="A247" s="36" t="s">
        <v>23</v>
      </c>
      <c r="B247" s="36">
        <v>1909</v>
      </c>
      <c r="C247" s="36" t="s">
        <v>538</v>
      </c>
      <c r="D247" s="36" t="s">
        <v>539</v>
      </c>
      <c r="E247" s="36">
        <v>915</v>
      </c>
      <c r="F247" s="36" t="s">
        <v>541</v>
      </c>
      <c r="G247" s="36">
        <v>0</v>
      </c>
      <c r="H247" s="36">
        <f t="shared" si="42"/>
        <v>9150</v>
      </c>
      <c r="I247" s="37" t="s">
        <v>120</v>
      </c>
      <c r="J247" s="37"/>
      <c r="K247" s="38">
        <f t="shared" si="44"/>
        <v>321.03313763736</v>
      </c>
      <c r="L247" s="38">
        <f t="shared" si="45"/>
        <v>516.5617391664892</v>
      </c>
      <c r="M247" s="38">
        <f t="shared" si="46"/>
        <v>195.52860152912922</v>
      </c>
      <c r="N247" s="37"/>
      <c r="O247" s="38">
        <f t="shared" si="47"/>
        <v>69.94770727936223</v>
      </c>
      <c r="P247" s="38">
        <f t="shared" si="48"/>
        <v>99.65498682647582</v>
      </c>
      <c r="Q247" s="38">
        <f t="shared" si="49"/>
        <v>25.925907423291157</v>
      </c>
      <c r="R247" s="38">
        <f t="shared" si="50"/>
        <v>0</v>
      </c>
      <c r="T247" s="22">
        <v>0</v>
      </c>
      <c r="U247" s="22">
        <v>10.771628850063578</v>
      </c>
      <c r="V247" s="22">
        <v>36.24273853468807</v>
      </c>
      <c r="W247" s="22">
        <v>51.22216225566272</v>
      </c>
      <c r="X247" s="22">
        <v>5.402246000165678</v>
      </c>
      <c r="Y247" s="22">
        <v>1.91201993734609</v>
      </c>
      <c r="Z247" s="22">
        <v>14.366565458505026</v>
      </c>
      <c r="AA247" s="22">
        <v>20.877974844494936</v>
      </c>
      <c r="AB247" s="22">
        <v>30.868942856362576</v>
      </c>
      <c r="AC247" s="22">
        <v>60.04888148668733</v>
      </c>
      <c r="AD247" s="22">
        <v>89.31997741338401</v>
      </c>
      <c r="AF247" s="22">
        <v>0</v>
      </c>
      <c r="AG247" s="22">
        <v>5.91182342619913</v>
      </c>
      <c r="AH247" s="22">
        <v>0.5902543255425002</v>
      </c>
      <c r="AI247" s="22">
        <v>7.929889749425331</v>
      </c>
      <c r="AJ247" s="22">
        <v>0.20098221976810002</v>
      </c>
      <c r="AK247" s="22">
        <v>0</v>
      </c>
      <c r="AL247" s="22">
        <v>0</v>
      </c>
      <c r="AM247" s="22">
        <v>0</v>
      </c>
      <c r="AN247" s="22">
        <v>9.195449424195436</v>
      </c>
      <c r="AO247" s="22">
        <v>27.850251810491603</v>
      </c>
      <c r="AP247" s="22">
        <v>18.26905632374013</v>
      </c>
      <c r="AR247" s="22">
        <v>0</v>
      </c>
      <c r="AS247" s="22">
        <v>4.573940011426073</v>
      </c>
      <c r="AT247" s="22">
        <v>0</v>
      </c>
      <c r="AU247" s="22">
        <v>9.16657959453108</v>
      </c>
      <c r="AV247" s="22">
        <v>0</v>
      </c>
      <c r="AW247" s="22">
        <v>0</v>
      </c>
      <c r="AX247" s="22">
        <v>0</v>
      </c>
      <c r="AY247" s="22">
        <v>0</v>
      </c>
      <c r="AZ247" s="22">
        <v>59.30476824727368</v>
      </c>
      <c r="BA247" s="22">
        <v>26.60969897324499</v>
      </c>
      <c r="BB247" s="22">
        <v>0</v>
      </c>
      <c r="BD247" s="22">
        <v>0</v>
      </c>
      <c r="BE247" s="22">
        <v>0</v>
      </c>
      <c r="BF247" s="22">
        <v>0</v>
      </c>
      <c r="BG247" s="22">
        <v>0</v>
      </c>
      <c r="BH247" s="22">
        <v>0</v>
      </c>
      <c r="BI247" s="22">
        <v>0.8070570443480853</v>
      </c>
      <c r="BJ247" s="22">
        <v>-0.1619180001818914</v>
      </c>
      <c r="BK247" s="22">
        <v>25.280768379124964</v>
      </c>
      <c r="BL247" s="22">
        <v>0</v>
      </c>
      <c r="BM247" s="22">
        <v>0</v>
      </c>
      <c r="BN247" s="22">
        <v>0</v>
      </c>
      <c r="BP247" s="22">
        <v>0</v>
      </c>
      <c r="BQ247" s="22">
        <v>0</v>
      </c>
      <c r="BR247" s="22">
        <v>0</v>
      </c>
      <c r="BS247" s="22">
        <v>0</v>
      </c>
      <c r="BT247" s="22">
        <v>0</v>
      </c>
      <c r="BU247" s="22">
        <v>0</v>
      </c>
      <c r="BV247" s="22">
        <v>0</v>
      </c>
      <c r="BW247" s="22">
        <v>0</v>
      </c>
      <c r="BX247" s="22">
        <v>0</v>
      </c>
      <c r="BY247" s="22">
        <v>0</v>
      </c>
      <c r="BZ247" s="22">
        <v>0</v>
      </c>
    </row>
    <row r="248" spans="1:78" ht="12">
      <c r="A248" s="36" t="s">
        <v>23</v>
      </c>
      <c r="B248" s="36">
        <v>1910</v>
      </c>
      <c r="C248" s="36" t="s">
        <v>542</v>
      </c>
      <c r="D248" s="36" t="s">
        <v>543</v>
      </c>
      <c r="E248" s="36">
        <v>908</v>
      </c>
      <c r="F248" s="36" t="s">
        <v>23</v>
      </c>
      <c r="G248" s="36">
        <v>0</v>
      </c>
      <c r="H248" s="36">
        <f t="shared" si="42"/>
        <v>9080</v>
      </c>
      <c r="I248" s="37" t="s">
        <v>120</v>
      </c>
      <c r="J248" s="37"/>
      <c r="K248" s="38">
        <f t="shared" si="44"/>
        <v>41.279225695286804</v>
      </c>
      <c r="L248" s="38">
        <f t="shared" si="45"/>
        <v>46.162807745314524</v>
      </c>
      <c r="M248" s="38">
        <f t="shared" si="46"/>
        <v>4.883582050027716</v>
      </c>
      <c r="N248" s="37"/>
      <c r="O248" s="38">
        <f t="shared" si="47"/>
        <v>17.638736948121608</v>
      </c>
      <c r="P248" s="38">
        <f t="shared" si="48"/>
        <v>0.4930685168601126</v>
      </c>
      <c r="Q248" s="38">
        <f t="shared" si="49"/>
        <v>0.5103616715313737</v>
      </c>
      <c r="R248" s="38">
        <f t="shared" si="50"/>
        <v>-13.758585086485379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9.07910084010664</v>
      </c>
      <c r="AC248" s="22">
        <v>32.200124855180164</v>
      </c>
      <c r="AD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>
        <v>0</v>
      </c>
      <c r="AL248" s="22">
        <v>0</v>
      </c>
      <c r="AM248" s="22">
        <v>0</v>
      </c>
      <c r="AN248" s="22">
        <v>2.7045439482927756</v>
      </c>
      <c r="AO248" s="22">
        <v>14.934192999828833</v>
      </c>
      <c r="AP248" s="22">
        <v>0</v>
      </c>
      <c r="AR248" s="22">
        <v>0</v>
      </c>
      <c r="AS248" s="22">
        <v>0.022630737201018953</v>
      </c>
      <c r="AT248" s="22">
        <v>0</v>
      </c>
      <c r="AU248" s="22">
        <v>0.045353995312102414</v>
      </c>
      <c r="AV248" s="22">
        <v>0</v>
      </c>
      <c r="AW248" s="22">
        <v>0</v>
      </c>
      <c r="AX248" s="22">
        <v>0</v>
      </c>
      <c r="AY248" s="22">
        <v>0</v>
      </c>
      <c r="AZ248" s="22">
        <v>0.29342549784620764</v>
      </c>
      <c r="BA248" s="22">
        <v>0.1316582865007836</v>
      </c>
      <c r="BB248" s="22">
        <v>0</v>
      </c>
      <c r="BD248" s="22">
        <v>0</v>
      </c>
      <c r="BE248" s="22">
        <v>0</v>
      </c>
      <c r="BF248" s="22">
        <v>0</v>
      </c>
      <c r="BG248" s="22">
        <v>0</v>
      </c>
      <c r="BH248" s="22">
        <v>0</v>
      </c>
      <c r="BI248" s="22">
        <v>0.03560545783888612</v>
      </c>
      <c r="BJ248" s="22">
        <v>0</v>
      </c>
      <c r="BK248" s="22">
        <v>0.47475621369248755</v>
      </c>
      <c r="BL248" s="22">
        <v>0</v>
      </c>
      <c r="BM248" s="22">
        <v>0</v>
      </c>
      <c r="BN248" s="22">
        <v>0</v>
      </c>
      <c r="BP248" s="22">
        <v>0</v>
      </c>
      <c r="BQ248" s="22">
        <v>-0.016702292231907785</v>
      </c>
      <c r="BR248" s="22">
        <v>0</v>
      </c>
      <c r="BS248" s="22">
        <v>-0.03347286819950359</v>
      </c>
      <c r="BT248" s="22">
        <v>0</v>
      </c>
      <c r="BU248" s="22">
        <v>-0.02627809940938078</v>
      </c>
      <c r="BV248" s="22">
        <v>0</v>
      </c>
      <c r="BW248" s="22">
        <v>-0.35038703996125053</v>
      </c>
      <c r="BX248" s="22">
        <v>-2.2126085132343576</v>
      </c>
      <c r="BY248" s="22">
        <v>-11.119136273448978</v>
      </c>
      <c r="BZ248" s="22">
        <v>0</v>
      </c>
    </row>
    <row r="249" spans="1:78" ht="12">
      <c r="A249" s="36" t="s">
        <v>23</v>
      </c>
      <c r="B249" s="36">
        <v>1910</v>
      </c>
      <c r="C249" s="36" t="s">
        <v>542</v>
      </c>
      <c r="D249" s="36" t="s">
        <v>543</v>
      </c>
      <c r="E249" s="36">
        <v>913</v>
      </c>
      <c r="F249" s="36" t="s">
        <v>544</v>
      </c>
      <c r="G249" s="36">
        <v>0</v>
      </c>
      <c r="H249" s="36">
        <f t="shared" si="42"/>
        <v>9130</v>
      </c>
      <c r="I249" s="37" t="s">
        <v>120</v>
      </c>
      <c r="J249" s="37"/>
      <c r="K249" s="38">
        <f t="shared" si="44"/>
        <v>2058.8973407951044</v>
      </c>
      <c r="L249" s="38">
        <f t="shared" si="45"/>
        <v>2532.8338578543635</v>
      </c>
      <c r="M249" s="38">
        <f t="shared" si="46"/>
        <v>473.93651705925913</v>
      </c>
      <c r="N249" s="37"/>
      <c r="O249" s="38">
        <f t="shared" si="47"/>
        <v>596.1211276118569</v>
      </c>
      <c r="P249" s="38">
        <f t="shared" si="48"/>
        <v>414.7344881583958</v>
      </c>
      <c r="Q249" s="38">
        <f t="shared" si="49"/>
        <v>149.32231620252125</v>
      </c>
      <c r="R249" s="38">
        <f t="shared" si="50"/>
        <v>-686.2414149135147</v>
      </c>
      <c r="T249" s="22">
        <v>17.117693896600088</v>
      </c>
      <c r="U249" s="22">
        <v>82.58248785048745</v>
      </c>
      <c r="V249" s="22">
        <v>99.0634853281474</v>
      </c>
      <c r="W249" s="22">
        <v>90.7620769793322</v>
      </c>
      <c r="X249" s="22">
        <v>58.34425680178932</v>
      </c>
      <c r="Y249" s="22">
        <v>12.906134577086107</v>
      </c>
      <c r="Z249" s="22">
        <v>54.80578674911176</v>
      </c>
      <c r="AA249" s="22">
        <v>182.68227988933066</v>
      </c>
      <c r="AB249" s="22">
        <v>273.28093528720996</v>
      </c>
      <c r="AC249" s="22">
        <v>810.2247632479116</v>
      </c>
      <c r="AD249" s="22">
        <v>377.1274401880976</v>
      </c>
      <c r="AF249" s="22">
        <v>-1.3571275892854286</v>
      </c>
      <c r="AG249" s="22">
        <v>45.32397960086001</v>
      </c>
      <c r="AH249" s="22">
        <v>1.6133618231495008</v>
      </c>
      <c r="AI249" s="22">
        <v>14.051208152490501</v>
      </c>
      <c r="AJ249" s="22">
        <v>2.1706079734954806</v>
      </c>
      <c r="AK249" s="22">
        <v>0</v>
      </c>
      <c r="AL249" s="22">
        <v>0</v>
      </c>
      <c r="AM249" s="22">
        <v>0</v>
      </c>
      <c r="AN249" s="22">
        <v>81.40677284361257</v>
      </c>
      <c r="AO249" s="22">
        <v>375.7765860227201</v>
      </c>
      <c r="AP249" s="22">
        <v>77.13573878481418</v>
      </c>
      <c r="AR249" s="22">
        <v>0</v>
      </c>
      <c r="AS249" s="22">
        <v>19.035381268065372</v>
      </c>
      <c r="AT249" s="22">
        <v>0</v>
      </c>
      <c r="AU249" s="22">
        <v>38.14858460541211</v>
      </c>
      <c r="AV249" s="22">
        <v>0</v>
      </c>
      <c r="AW249" s="22">
        <v>0</v>
      </c>
      <c r="AX249" s="22">
        <v>0</v>
      </c>
      <c r="AY249" s="22">
        <v>0</v>
      </c>
      <c r="AZ249" s="22">
        <v>246.80885009008765</v>
      </c>
      <c r="BA249" s="22">
        <v>110.74167219483063</v>
      </c>
      <c r="BB249" s="22">
        <v>0</v>
      </c>
      <c r="BD249" s="22">
        <v>0</v>
      </c>
      <c r="BE249" s="22">
        <v>0</v>
      </c>
      <c r="BF249" s="22">
        <v>0</v>
      </c>
      <c r="BG249" s="22">
        <v>0</v>
      </c>
      <c r="BH249" s="22">
        <v>0</v>
      </c>
      <c r="BI249" s="22">
        <v>5.060886110754778</v>
      </c>
      <c r="BJ249" s="22">
        <v>-0.6176871858790671</v>
      </c>
      <c r="BK249" s="22">
        <v>144.87911727764555</v>
      </c>
      <c r="BL249" s="22">
        <v>0</v>
      </c>
      <c r="BM249" s="22">
        <v>0</v>
      </c>
      <c r="BN249" s="22">
        <v>0</v>
      </c>
      <c r="BP249" s="22">
        <v>0</v>
      </c>
      <c r="BQ249" s="22">
        <v>-37.26561290044089</v>
      </c>
      <c r="BR249" s="22">
        <v>-0.9542981897638292</v>
      </c>
      <c r="BS249" s="22">
        <v>-30.876005010252136</v>
      </c>
      <c r="BT249" s="22">
        <v>-1.2839074472147873</v>
      </c>
      <c r="BU249" s="22">
        <v>-2.993497419361373</v>
      </c>
      <c r="BV249" s="22">
        <v>0.3653599303434652</v>
      </c>
      <c r="BW249" s="22">
        <v>-85.69551936139194</v>
      </c>
      <c r="BX249" s="22">
        <v>-194.13845693112933</v>
      </c>
      <c r="BY249" s="22">
        <v>-287.7739428578492</v>
      </c>
      <c r="BZ249" s="22">
        <v>-45.62553472645467</v>
      </c>
    </row>
    <row r="250" spans="1:78" ht="12">
      <c r="A250" s="36" t="s">
        <v>23</v>
      </c>
      <c r="B250" s="36">
        <v>1913</v>
      </c>
      <c r="C250" s="36" t="s">
        <v>546</v>
      </c>
      <c r="D250" s="36" t="s">
        <v>547</v>
      </c>
      <c r="E250" s="36">
        <v>907</v>
      </c>
      <c r="F250" s="36" t="s">
        <v>118</v>
      </c>
      <c r="G250" s="36">
        <v>1</v>
      </c>
      <c r="H250" s="36">
        <f t="shared" si="42"/>
        <v>9071</v>
      </c>
      <c r="I250" s="37" t="str">
        <f aca="true" t="shared" si="51" ref="I250:I267">IF(G250&gt;0,F250,0)</f>
        <v>Sebastopol</v>
      </c>
      <c r="J250" s="37"/>
      <c r="K250" s="38">
        <f aca="true" t="shared" si="52" ref="K250:K267">SUM(T250:AD250)</f>
        <v>5433.869640810042</v>
      </c>
      <c r="L250" s="38">
        <f aca="true" t="shared" si="53" ref="L250:L267">K250+M250</f>
        <v>6993.328849318532</v>
      </c>
      <c r="M250" s="38">
        <f aca="true" t="shared" si="54" ref="M250:M267">SUM(O250:R250)</f>
        <v>1559.45920850849</v>
      </c>
      <c r="N250" s="37"/>
      <c r="O250" s="38">
        <f aca="true" t="shared" si="55" ref="O250:O267">SUM(AF250:AP250)</f>
        <v>1250.4227222288469</v>
      </c>
      <c r="P250" s="38">
        <f aca="true" t="shared" si="56" ref="P250:P267">SUM(AR250:BB250)</f>
        <v>142.06387437471943</v>
      </c>
      <c r="Q250" s="38">
        <f aca="true" t="shared" si="57" ref="Q250:Q267">SUM(BD250:BN250)</f>
        <v>166.9726119049236</v>
      </c>
      <c r="R250" s="38">
        <f aca="true" t="shared" si="58" ref="R250:R267">SUM(BP250:BZ250)</f>
        <v>0</v>
      </c>
      <c r="T250" s="22">
        <v>60.482518434653635</v>
      </c>
      <c r="U250" s="22">
        <v>159.42010698094097</v>
      </c>
      <c r="V250" s="22">
        <v>398.67012388156894</v>
      </c>
      <c r="W250" s="22">
        <v>959.7415664745228</v>
      </c>
      <c r="X250" s="22">
        <v>12.965390400397627</v>
      </c>
      <c r="Y250" s="22">
        <v>156.30762987804286</v>
      </c>
      <c r="Z250" s="22">
        <v>145.79403465297693</v>
      </c>
      <c r="AA250" s="22">
        <v>447.8325604144165</v>
      </c>
      <c r="AB250" s="22">
        <v>1204.796681482152</v>
      </c>
      <c r="AC250" s="22">
        <v>1030.403995365765</v>
      </c>
      <c r="AD250" s="22">
        <v>857.4550328446044</v>
      </c>
      <c r="AF250" s="22">
        <v>-4.795184148808514</v>
      </c>
      <c r="AG250" s="22">
        <v>87.49498670774713</v>
      </c>
      <c r="AH250" s="22">
        <v>6.492797580967505</v>
      </c>
      <c r="AI250" s="22">
        <v>148.58109214712726</v>
      </c>
      <c r="AJ250" s="22">
        <v>0.4823573274434401</v>
      </c>
      <c r="AK250" s="22">
        <v>0</v>
      </c>
      <c r="AL250" s="22">
        <v>0</v>
      </c>
      <c r="AM250" s="22">
        <v>0</v>
      </c>
      <c r="AN250" s="22">
        <v>358.8929819384515</v>
      </c>
      <c r="AO250" s="22">
        <v>477.8941759945225</v>
      </c>
      <c r="AP250" s="22">
        <v>175.3795146813958</v>
      </c>
      <c r="AR250" s="22">
        <v>0</v>
      </c>
      <c r="AS250" s="22">
        <v>6.520412674502538</v>
      </c>
      <c r="AT250" s="22">
        <v>0</v>
      </c>
      <c r="AU250" s="22">
        <v>13.067482656245334</v>
      </c>
      <c r="AV250" s="22">
        <v>0</v>
      </c>
      <c r="AW250" s="22">
        <v>0</v>
      </c>
      <c r="AX250" s="22">
        <v>0</v>
      </c>
      <c r="AY250" s="22">
        <v>0</v>
      </c>
      <c r="AZ250" s="22">
        <v>84.5423336493203</v>
      </c>
      <c r="BA250" s="22">
        <v>37.933645394651265</v>
      </c>
      <c r="BB250" s="22">
        <v>0</v>
      </c>
      <c r="BD250" s="22">
        <v>0</v>
      </c>
      <c r="BE250" s="22">
        <v>0</v>
      </c>
      <c r="BF250" s="22">
        <v>0</v>
      </c>
      <c r="BG250" s="22">
        <v>0</v>
      </c>
      <c r="BH250" s="22">
        <v>0</v>
      </c>
      <c r="BI250" s="22">
        <v>40.08166943311237</v>
      </c>
      <c r="BJ250" s="22">
        <v>-1.6970110076595353</v>
      </c>
      <c r="BK250" s="22">
        <v>128.58795347947077</v>
      </c>
      <c r="BL250" s="22">
        <v>0</v>
      </c>
      <c r="BM250" s="22">
        <v>0</v>
      </c>
      <c r="BN250" s="22">
        <v>0</v>
      </c>
      <c r="BP250" s="22">
        <v>0</v>
      </c>
      <c r="BQ250" s="22">
        <v>0</v>
      </c>
      <c r="BR250" s="22">
        <v>0</v>
      </c>
      <c r="BS250" s="22">
        <v>0</v>
      </c>
      <c r="BT250" s="22">
        <v>0</v>
      </c>
      <c r="BU250" s="22">
        <v>0</v>
      </c>
      <c r="BV250" s="22">
        <v>0</v>
      </c>
      <c r="BW250" s="22">
        <v>0</v>
      </c>
      <c r="BX250" s="22">
        <v>0</v>
      </c>
      <c r="BY250" s="22">
        <v>0</v>
      </c>
      <c r="BZ250" s="22">
        <v>0</v>
      </c>
    </row>
    <row r="251" spans="1:78" ht="12">
      <c r="A251" s="36" t="s">
        <v>23</v>
      </c>
      <c r="B251" s="36">
        <v>1913</v>
      </c>
      <c r="C251" s="36" t="s">
        <v>546</v>
      </c>
      <c r="D251" s="36" t="s">
        <v>547</v>
      </c>
      <c r="E251" s="36">
        <v>907</v>
      </c>
      <c r="F251" s="36" t="s">
        <v>118</v>
      </c>
      <c r="G251" s="36">
        <v>0</v>
      </c>
      <c r="H251" s="36">
        <f t="shared" si="42"/>
        <v>9070</v>
      </c>
      <c r="I251" s="37" t="s">
        <v>120</v>
      </c>
      <c r="J251" s="37"/>
      <c r="K251" s="38">
        <f t="shared" si="52"/>
        <v>9.275805277982677</v>
      </c>
      <c r="L251" s="38">
        <f t="shared" si="53"/>
        <v>16.218594337427604</v>
      </c>
      <c r="M251" s="38">
        <f t="shared" si="54"/>
        <v>6.942789059444927</v>
      </c>
      <c r="N251" s="37"/>
      <c r="O251" s="38">
        <f t="shared" si="55"/>
        <v>2.4299800446420887</v>
      </c>
      <c r="P251" s="38">
        <f t="shared" si="56"/>
        <v>1.1657785470628337</v>
      </c>
      <c r="Q251" s="38">
        <f t="shared" si="57"/>
        <v>3.347030467740004</v>
      </c>
      <c r="R251" s="38">
        <f t="shared" si="58"/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2.0877974844494935</v>
      </c>
      <c r="AB251" s="22">
        <v>5.447460504063985</v>
      </c>
      <c r="AC251" s="22">
        <v>1.7405472894691978</v>
      </c>
      <c r="AD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22">
        <v>0</v>
      </c>
      <c r="AK251" s="22">
        <v>0</v>
      </c>
      <c r="AL251" s="22">
        <v>0</v>
      </c>
      <c r="AM251" s="22">
        <v>0</v>
      </c>
      <c r="AN251" s="22">
        <v>1.6227263689756655</v>
      </c>
      <c r="AO251" s="22">
        <v>0.8072536756664231</v>
      </c>
      <c r="AP251" s="22">
        <v>0</v>
      </c>
      <c r="AR251" s="22">
        <v>0</v>
      </c>
      <c r="AS251" s="22">
        <v>0.05350661628361398</v>
      </c>
      <c r="AT251" s="22">
        <v>0</v>
      </c>
      <c r="AU251" s="22">
        <v>0.1072319828796486</v>
      </c>
      <c r="AV251" s="22">
        <v>0</v>
      </c>
      <c r="AW251" s="22">
        <v>0</v>
      </c>
      <c r="AX251" s="22">
        <v>0</v>
      </c>
      <c r="AY251" s="22">
        <v>0</v>
      </c>
      <c r="AZ251" s="22">
        <v>0.693755814564385</v>
      </c>
      <c r="BA251" s="22">
        <v>0.3112841333351862</v>
      </c>
      <c r="BB251" s="22">
        <v>0</v>
      </c>
      <c r="BD251" s="22">
        <v>0</v>
      </c>
      <c r="BE251" s="22">
        <v>0</v>
      </c>
      <c r="BF251" s="22">
        <v>0</v>
      </c>
      <c r="BG251" s="22">
        <v>0</v>
      </c>
      <c r="BH251" s="22">
        <v>0</v>
      </c>
      <c r="BI251" s="22">
        <v>0.023736971892590743</v>
      </c>
      <c r="BJ251" s="22">
        <v>0</v>
      </c>
      <c r="BK251" s="22">
        <v>3.323293495847413</v>
      </c>
      <c r="BL251" s="22">
        <v>0</v>
      </c>
      <c r="BM251" s="22">
        <v>0</v>
      </c>
      <c r="BN251" s="22">
        <v>0</v>
      </c>
      <c r="BP251" s="22">
        <v>0</v>
      </c>
      <c r="BQ251" s="22">
        <v>0</v>
      </c>
      <c r="BR251" s="22">
        <v>0</v>
      </c>
      <c r="BS251" s="22">
        <v>0</v>
      </c>
      <c r="BT251" s="22">
        <v>0</v>
      </c>
      <c r="BU251" s="22">
        <v>0</v>
      </c>
      <c r="BV251" s="22">
        <v>0</v>
      </c>
      <c r="BW251" s="22">
        <v>0</v>
      </c>
      <c r="BX251" s="22">
        <v>0</v>
      </c>
      <c r="BY251" s="22">
        <v>0</v>
      </c>
      <c r="BZ251" s="22">
        <v>0</v>
      </c>
    </row>
    <row r="252" spans="1:78" ht="12">
      <c r="A252" s="36" t="s">
        <v>23</v>
      </c>
      <c r="B252" s="36">
        <v>1914</v>
      </c>
      <c r="C252" s="36" t="s">
        <v>548</v>
      </c>
      <c r="D252" s="36" t="s">
        <v>549</v>
      </c>
      <c r="E252" s="36">
        <v>906</v>
      </c>
      <c r="F252" s="36" t="s">
        <v>117</v>
      </c>
      <c r="G252" s="36">
        <v>1</v>
      </c>
      <c r="H252" s="36">
        <f t="shared" si="42"/>
        <v>9061</v>
      </c>
      <c r="I252" s="37" t="str">
        <f t="shared" si="51"/>
        <v>Santa Rosa</v>
      </c>
      <c r="J252" s="37"/>
      <c r="K252" s="38">
        <f t="shared" si="52"/>
        <v>680.5691496834037</v>
      </c>
      <c r="L252" s="38">
        <f t="shared" si="53"/>
        <v>1032.6508516414958</v>
      </c>
      <c r="M252" s="38">
        <f t="shared" si="54"/>
        <v>352.0817019580922</v>
      </c>
      <c r="N252" s="37"/>
      <c r="O252" s="38">
        <f t="shared" si="55"/>
        <v>111.99672410365085</v>
      </c>
      <c r="P252" s="38">
        <f t="shared" si="56"/>
        <v>181.74789242158064</v>
      </c>
      <c r="Q252" s="38">
        <f t="shared" si="57"/>
        <v>58.33708543286068</v>
      </c>
      <c r="R252" s="38">
        <f t="shared" si="58"/>
        <v>0</v>
      </c>
      <c r="T252" s="22">
        <v>53.63544087601362</v>
      </c>
      <c r="U252" s="22">
        <v>76.83761913045352</v>
      </c>
      <c r="V252" s="22">
        <v>249.67219879451784</v>
      </c>
      <c r="W252" s="22">
        <v>89.86344255379426</v>
      </c>
      <c r="X252" s="22">
        <v>3.2413476000994073</v>
      </c>
      <c r="Y252" s="22">
        <v>21.510224295143505</v>
      </c>
      <c r="Z252" s="22">
        <v>10.641900339633352</v>
      </c>
      <c r="AA252" s="22">
        <v>52.194937111237344</v>
      </c>
      <c r="AB252" s="22">
        <v>6.355370588074648</v>
      </c>
      <c r="AC252" s="22">
        <v>116.61666839443626</v>
      </c>
      <c r="AD252" s="22">
        <v>0</v>
      </c>
      <c r="AF252" s="22">
        <v>-4.252333113094344</v>
      </c>
      <c r="AG252" s="22">
        <v>42.17100710688713</v>
      </c>
      <c r="AH252" s="22">
        <v>4.0661964648483355</v>
      </c>
      <c r="AI252" s="22">
        <v>13.912087279693566</v>
      </c>
      <c r="AJ252" s="22">
        <v>0.12058933186086002</v>
      </c>
      <c r="AK252" s="22">
        <v>0</v>
      </c>
      <c r="AL252" s="22">
        <v>0</v>
      </c>
      <c r="AM252" s="22">
        <v>0</v>
      </c>
      <c r="AN252" s="22">
        <v>1.8931807638049427</v>
      </c>
      <c r="AO252" s="22">
        <v>54.08599626965036</v>
      </c>
      <c r="AP252" s="22">
        <v>0</v>
      </c>
      <c r="AR252" s="22">
        <v>0</v>
      </c>
      <c r="AS252" s="22">
        <v>8.34181994913046</v>
      </c>
      <c r="AT252" s="22">
        <v>0</v>
      </c>
      <c r="AU252" s="22">
        <v>16.717743638074268</v>
      </c>
      <c r="AV252" s="22">
        <v>0</v>
      </c>
      <c r="AW252" s="22">
        <v>0</v>
      </c>
      <c r="AX252" s="22">
        <v>0</v>
      </c>
      <c r="AY252" s="22">
        <v>0</v>
      </c>
      <c r="AZ252" s="22">
        <v>108.15832687089059</v>
      </c>
      <c r="BA252" s="22">
        <v>48.53000196348532</v>
      </c>
      <c r="BB252" s="22">
        <v>0</v>
      </c>
      <c r="BD252" s="22">
        <v>0</v>
      </c>
      <c r="BE252" s="22">
        <v>0</v>
      </c>
      <c r="BF252" s="22">
        <v>0</v>
      </c>
      <c r="BG252" s="22">
        <v>0</v>
      </c>
      <c r="BH252" s="22">
        <v>0</v>
      </c>
      <c r="BI252" s="22">
        <v>9.402404094828697</v>
      </c>
      <c r="BJ252" s="22">
        <v>-0.16270502323589997</v>
      </c>
      <c r="BK252" s="22">
        <v>49.09738636126789</v>
      </c>
      <c r="BL252" s="22">
        <v>0</v>
      </c>
      <c r="BM252" s="22">
        <v>0</v>
      </c>
      <c r="BN252" s="22">
        <v>0</v>
      </c>
      <c r="BP252" s="22">
        <v>0</v>
      </c>
      <c r="BQ252" s="22">
        <v>0</v>
      </c>
      <c r="BR252" s="22">
        <v>0</v>
      </c>
      <c r="BS252" s="22">
        <v>0</v>
      </c>
      <c r="BT252" s="22">
        <v>0</v>
      </c>
      <c r="BU252" s="22">
        <v>0</v>
      </c>
      <c r="BV252" s="22">
        <v>0</v>
      </c>
      <c r="BW252" s="22">
        <v>0</v>
      </c>
      <c r="BX252" s="22">
        <v>0</v>
      </c>
      <c r="BY252" s="22">
        <v>0</v>
      </c>
      <c r="BZ252" s="22">
        <v>0</v>
      </c>
    </row>
    <row r="253" spans="1:78" ht="12">
      <c r="A253" s="36" t="s">
        <v>23</v>
      </c>
      <c r="B253" s="36">
        <v>1914</v>
      </c>
      <c r="C253" s="36" t="s">
        <v>548</v>
      </c>
      <c r="D253" s="36" t="s">
        <v>549</v>
      </c>
      <c r="E253" s="36">
        <v>906</v>
      </c>
      <c r="F253" s="36" t="s">
        <v>117</v>
      </c>
      <c r="G253" s="36">
        <v>0</v>
      </c>
      <c r="H253" s="36">
        <f t="shared" si="42"/>
        <v>9060</v>
      </c>
      <c r="I253" s="37" t="s">
        <v>120</v>
      </c>
      <c r="J253" s="37"/>
      <c r="K253" s="38">
        <f t="shared" si="52"/>
        <v>5.611812148907465</v>
      </c>
      <c r="L253" s="38">
        <f t="shared" si="53"/>
        <v>22.375698609189655</v>
      </c>
      <c r="M253" s="38">
        <f t="shared" si="54"/>
        <v>16.76388646028219</v>
      </c>
      <c r="N253" s="37"/>
      <c r="O253" s="38">
        <f t="shared" si="55"/>
        <v>0.7882431234932175</v>
      </c>
      <c r="P253" s="38">
        <f t="shared" si="56"/>
        <v>12.826808449587595</v>
      </c>
      <c r="Q253" s="38">
        <f t="shared" si="57"/>
        <v>3.148834887201378</v>
      </c>
      <c r="R253" s="38">
        <f t="shared" si="58"/>
        <v>0</v>
      </c>
      <c r="T253" s="22">
        <v>0</v>
      </c>
      <c r="U253" s="22">
        <v>1.4362171800084773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4.175594968898987</v>
      </c>
      <c r="AB253" s="22">
        <v>0</v>
      </c>
      <c r="AC253" s="22">
        <v>0</v>
      </c>
      <c r="AD253" s="22">
        <v>0</v>
      </c>
      <c r="AF253" s="22">
        <v>0</v>
      </c>
      <c r="AG253" s="22">
        <v>0.7882431234932175</v>
      </c>
      <c r="AH253" s="22">
        <v>0</v>
      </c>
      <c r="AI253" s="22">
        <v>0</v>
      </c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R253" s="22">
        <v>0</v>
      </c>
      <c r="AS253" s="22">
        <v>0.588721691254891</v>
      </c>
      <c r="AT253" s="22">
        <v>0</v>
      </c>
      <c r="AU253" s="22">
        <v>1.179850244741701</v>
      </c>
      <c r="AV253" s="22">
        <v>0</v>
      </c>
      <c r="AW253" s="22">
        <v>0</v>
      </c>
      <c r="AX253" s="22">
        <v>0</v>
      </c>
      <c r="AY253" s="22">
        <v>0</v>
      </c>
      <c r="AZ253" s="22">
        <v>7.633244724416216</v>
      </c>
      <c r="BA253" s="22">
        <v>3.424991789174786</v>
      </c>
      <c r="BB253" s="22">
        <v>0</v>
      </c>
      <c r="BD253" s="22">
        <v>0</v>
      </c>
      <c r="BE253" s="22">
        <v>0</v>
      </c>
      <c r="BF253" s="22">
        <v>0</v>
      </c>
      <c r="BG253" s="22">
        <v>0</v>
      </c>
      <c r="BH253" s="22">
        <v>0</v>
      </c>
      <c r="BI253" s="22">
        <v>0</v>
      </c>
      <c r="BJ253" s="22">
        <v>0</v>
      </c>
      <c r="BK253" s="22">
        <v>3.148834887201378</v>
      </c>
      <c r="BL253" s="22">
        <v>0</v>
      </c>
      <c r="BM253" s="22">
        <v>0</v>
      </c>
      <c r="BN253" s="22">
        <v>0</v>
      </c>
      <c r="BP253" s="22">
        <v>0</v>
      </c>
      <c r="BQ253" s="22">
        <v>0</v>
      </c>
      <c r="BR253" s="22">
        <v>0</v>
      </c>
      <c r="BS253" s="22">
        <v>0</v>
      </c>
      <c r="BT253" s="22">
        <v>0</v>
      </c>
      <c r="BU253" s="22">
        <v>0</v>
      </c>
      <c r="BV253" s="22">
        <v>0</v>
      </c>
      <c r="BW253" s="22">
        <v>0</v>
      </c>
      <c r="BX253" s="22">
        <v>0</v>
      </c>
      <c r="BY253" s="22">
        <v>0</v>
      </c>
      <c r="BZ253" s="22">
        <v>0</v>
      </c>
    </row>
    <row r="254" spans="1:78" ht="12">
      <c r="A254" s="36" t="s">
        <v>23</v>
      </c>
      <c r="B254" s="36">
        <v>1915</v>
      </c>
      <c r="C254" s="36" t="s">
        <v>550</v>
      </c>
      <c r="D254" s="36" t="s">
        <v>549</v>
      </c>
      <c r="E254" s="36">
        <v>906</v>
      </c>
      <c r="F254" s="36" t="s">
        <v>117</v>
      </c>
      <c r="G254" s="36">
        <v>1</v>
      </c>
      <c r="H254" s="36">
        <f t="shared" si="42"/>
        <v>9061</v>
      </c>
      <c r="I254" s="37" t="str">
        <f t="shared" si="51"/>
        <v>Santa Rosa</v>
      </c>
      <c r="J254" s="37"/>
      <c r="K254" s="38">
        <f t="shared" si="52"/>
        <v>1882.6235006908175</v>
      </c>
      <c r="L254" s="38">
        <f t="shared" si="53"/>
        <v>2915.2469367275103</v>
      </c>
      <c r="M254" s="38">
        <f t="shared" si="54"/>
        <v>1032.6234360366927</v>
      </c>
      <c r="N254" s="37"/>
      <c r="O254" s="38">
        <f t="shared" si="55"/>
        <v>390.2428449627322</v>
      </c>
      <c r="P254" s="38">
        <f t="shared" si="56"/>
        <v>287.65186685427057</v>
      </c>
      <c r="Q254" s="38">
        <f t="shared" si="57"/>
        <v>354.7287242196899</v>
      </c>
      <c r="R254" s="38">
        <f t="shared" si="58"/>
        <v>0</v>
      </c>
      <c r="T254" s="22">
        <v>9.12943674485338</v>
      </c>
      <c r="U254" s="22">
        <v>58.88490438034756</v>
      </c>
      <c r="V254" s="22">
        <v>112.7551865523629</v>
      </c>
      <c r="W254" s="22">
        <v>248.02310144847212</v>
      </c>
      <c r="X254" s="22">
        <v>112.36671680344612</v>
      </c>
      <c r="Y254" s="22">
        <v>22.94423924815307</v>
      </c>
      <c r="Z254" s="22">
        <v>126.10651902465521</v>
      </c>
      <c r="AA254" s="22">
        <v>368.4962560053357</v>
      </c>
      <c r="AB254" s="22">
        <v>282.3600361273166</v>
      </c>
      <c r="AC254" s="22">
        <v>460.3747580646029</v>
      </c>
      <c r="AD254" s="22">
        <v>81.182346291272</v>
      </c>
      <c r="AF254" s="22">
        <v>-0.7238013809522287</v>
      </c>
      <c r="AG254" s="22">
        <v>32.31796806322191</v>
      </c>
      <c r="AH254" s="22">
        <v>1.8363467905766677</v>
      </c>
      <c r="AI254" s="22">
        <v>38.397360891954236</v>
      </c>
      <c r="AJ254" s="22">
        <v>4.18043017117648</v>
      </c>
      <c r="AK254" s="22">
        <v>0</v>
      </c>
      <c r="AL254" s="22">
        <v>0</v>
      </c>
      <c r="AM254" s="22">
        <v>0</v>
      </c>
      <c r="AN254" s="22">
        <v>84.11131679190534</v>
      </c>
      <c r="AO254" s="22">
        <v>213.51859721376897</v>
      </c>
      <c r="AP254" s="22">
        <v>16.604626421080884</v>
      </c>
      <c r="AR254" s="22">
        <v>0</v>
      </c>
      <c r="AS254" s="22">
        <v>13.202574452767923</v>
      </c>
      <c r="AT254" s="22">
        <v>0</v>
      </c>
      <c r="AU254" s="22">
        <v>26.4591247964984</v>
      </c>
      <c r="AV254" s="22">
        <v>0</v>
      </c>
      <c r="AW254" s="22">
        <v>0</v>
      </c>
      <c r="AX254" s="22">
        <v>0</v>
      </c>
      <c r="AY254" s="22">
        <v>0</v>
      </c>
      <c r="AZ254" s="22">
        <v>171.18187300944945</v>
      </c>
      <c r="BA254" s="22">
        <v>76.8082945955548</v>
      </c>
      <c r="BB254" s="22">
        <v>0</v>
      </c>
      <c r="BD254" s="22">
        <v>0</v>
      </c>
      <c r="BE254" s="22">
        <v>0</v>
      </c>
      <c r="BF254" s="22">
        <v>0</v>
      </c>
      <c r="BG254" s="22">
        <v>0</v>
      </c>
      <c r="BH254" s="22">
        <v>0</v>
      </c>
      <c r="BI254" s="22">
        <v>10.029231034483942</v>
      </c>
      <c r="BJ254" s="22">
        <v>-1.9280545253454142</v>
      </c>
      <c r="BK254" s="22">
        <v>346.62754771055137</v>
      </c>
      <c r="BL254" s="22">
        <v>0</v>
      </c>
      <c r="BM254" s="22">
        <v>0</v>
      </c>
      <c r="BN254" s="22">
        <v>0</v>
      </c>
      <c r="BP254" s="22">
        <v>0</v>
      </c>
      <c r="BQ254" s="22">
        <v>0</v>
      </c>
      <c r="BR254" s="22">
        <v>0</v>
      </c>
      <c r="BS254" s="22">
        <v>0</v>
      </c>
      <c r="BT254" s="22">
        <v>0</v>
      </c>
      <c r="BU254" s="22">
        <v>0</v>
      </c>
      <c r="BV254" s="22">
        <v>0</v>
      </c>
      <c r="BW254" s="22">
        <v>0</v>
      </c>
      <c r="BX254" s="22">
        <v>0</v>
      </c>
      <c r="BY254" s="22">
        <v>0</v>
      </c>
      <c r="BZ254" s="22">
        <v>0</v>
      </c>
    </row>
    <row r="255" spans="1:78" ht="12">
      <c r="A255" s="36" t="s">
        <v>23</v>
      </c>
      <c r="B255" s="36">
        <v>1916</v>
      </c>
      <c r="C255" s="36" t="s">
        <v>551</v>
      </c>
      <c r="D255" s="36" t="s">
        <v>549</v>
      </c>
      <c r="E255" s="36">
        <v>906</v>
      </c>
      <c r="F255" s="36" t="s">
        <v>117</v>
      </c>
      <c r="G255" s="36">
        <v>1</v>
      </c>
      <c r="H255" s="36">
        <f t="shared" si="42"/>
        <v>9061</v>
      </c>
      <c r="I255" s="37" t="str">
        <f t="shared" si="51"/>
        <v>Santa Rosa</v>
      </c>
      <c r="J255" s="37"/>
      <c r="K255" s="38">
        <f t="shared" si="52"/>
        <v>5544.611500182458</v>
      </c>
      <c r="L255" s="38">
        <f t="shared" si="53"/>
        <v>7645.329782243082</v>
      </c>
      <c r="M255" s="38">
        <f t="shared" si="54"/>
        <v>2100.718282060624</v>
      </c>
      <c r="N255" s="37"/>
      <c r="O255" s="38">
        <f t="shared" si="55"/>
        <v>896.2965673910046</v>
      </c>
      <c r="P255" s="38">
        <f t="shared" si="56"/>
        <v>343.9548510137114</v>
      </c>
      <c r="Q255" s="38">
        <f t="shared" si="57"/>
        <v>860.4668636559084</v>
      </c>
      <c r="R255" s="38">
        <f t="shared" si="58"/>
        <v>0</v>
      </c>
      <c r="T255" s="22">
        <v>21.682412269026777</v>
      </c>
      <c r="U255" s="22">
        <v>8.617303080050862</v>
      </c>
      <c r="V255" s="22">
        <v>307.6605804500189</v>
      </c>
      <c r="W255" s="22">
        <v>1571.7116102658615</v>
      </c>
      <c r="X255" s="22">
        <v>21.60898400066272</v>
      </c>
      <c r="Y255" s="22">
        <v>48.278503417988766</v>
      </c>
      <c r="Z255" s="22">
        <v>398.539167719269</v>
      </c>
      <c r="AA255" s="22">
        <v>898.7968170555068</v>
      </c>
      <c r="AB255" s="22">
        <v>118.93622100539699</v>
      </c>
      <c r="AC255" s="22">
        <v>652.7052335509494</v>
      </c>
      <c r="AD255" s="22">
        <v>1496.0746673677265</v>
      </c>
      <c r="AF255" s="22">
        <v>-1.719028279761543</v>
      </c>
      <c r="AG255" s="22">
        <v>4.729458740959304</v>
      </c>
      <c r="AH255" s="22">
        <v>5.010603385716339</v>
      </c>
      <c r="AI255" s="22">
        <v>243.3224065218404</v>
      </c>
      <c r="AJ255" s="22">
        <v>0.8039288790724002</v>
      </c>
      <c r="AK255" s="22">
        <v>0</v>
      </c>
      <c r="AL255" s="22">
        <v>0</v>
      </c>
      <c r="AM255" s="22">
        <v>0</v>
      </c>
      <c r="AN255" s="22">
        <v>35.429525722635354</v>
      </c>
      <c r="AO255" s="22">
        <v>302.7201283749088</v>
      </c>
      <c r="AP255" s="22">
        <v>305.9995440456334</v>
      </c>
      <c r="AR255" s="22">
        <v>0</v>
      </c>
      <c r="AS255" s="22">
        <v>15.786754935958115</v>
      </c>
      <c r="AT255" s="22">
        <v>0</v>
      </c>
      <c r="AU255" s="22">
        <v>31.638050629942192</v>
      </c>
      <c r="AV255" s="22">
        <v>0</v>
      </c>
      <c r="AW255" s="22">
        <v>0</v>
      </c>
      <c r="AX255" s="22">
        <v>0</v>
      </c>
      <c r="AY255" s="22">
        <v>0</v>
      </c>
      <c r="AZ255" s="22">
        <v>204.6878272375068</v>
      </c>
      <c r="BA255" s="22">
        <v>91.84221821030425</v>
      </c>
      <c r="BB255" s="22">
        <v>0</v>
      </c>
      <c r="BD255" s="22">
        <v>0</v>
      </c>
      <c r="BE255" s="22">
        <v>0</v>
      </c>
      <c r="BF255" s="22">
        <v>0</v>
      </c>
      <c r="BG255" s="22">
        <v>0</v>
      </c>
      <c r="BH255" s="22">
        <v>0</v>
      </c>
      <c r="BI255" s="22">
        <v>21.103173635059967</v>
      </c>
      <c r="BJ255" s="22">
        <v>-6.093303120184452</v>
      </c>
      <c r="BK255" s="22">
        <v>845.4569931410329</v>
      </c>
      <c r="BL255" s="22">
        <v>0</v>
      </c>
      <c r="BM255" s="22">
        <v>0</v>
      </c>
      <c r="BN255" s="22">
        <v>0</v>
      </c>
      <c r="BP255" s="22">
        <v>0</v>
      </c>
      <c r="BQ255" s="22">
        <v>0</v>
      </c>
      <c r="BR255" s="22">
        <v>0</v>
      </c>
      <c r="BS255" s="22">
        <v>0</v>
      </c>
      <c r="BT255" s="22">
        <v>0</v>
      </c>
      <c r="BU255" s="22">
        <v>0</v>
      </c>
      <c r="BV255" s="22">
        <v>0</v>
      </c>
      <c r="BW255" s="22">
        <v>0</v>
      </c>
      <c r="BX255" s="22">
        <v>0</v>
      </c>
      <c r="BY255" s="22">
        <v>0</v>
      </c>
      <c r="BZ255" s="22">
        <v>0</v>
      </c>
    </row>
    <row r="256" spans="1:78" ht="12">
      <c r="A256" s="36" t="s">
        <v>23</v>
      </c>
      <c r="B256" s="36">
        <v>1917</v>
      </c>
      <c r="C256" s="36" t="s">
        <v>552</v>
      </c>
      <c r="D256" s="36" t="s">
        <v>549</v>
      </c>
      <c r="E256" s="36">
        <v>906</v>
      </c>
      <c r="F256" s="36" t="s">
        <v>117</v>
      </c>
      <c r="G256" s="36">
        <v>1</v>
      </c>
      <c r="H256" s="36">
        <f t="shared" si="42"/>
        <v>9061</v>
      </c>
      <c r="I256" s="37" t="str">
        <f t="shared" si="51"/>
        <v>Santa Rosa</v>
      </c>
      <c r="J256" s="37"/>
      <c r="K256" s="38">
        <f t="shared" si="52"/>
        <v>1119.9390184027507</v>
      </c>
      <c r="L256" s="38">
        <f t="shared" si="53"/>
        <v>2097.7176644420547</v>
      </c>
      <c r="M256" s="38">
        <f t="shared" si="54"/>
        <v>977.778646039304</v>
      </c>
      <c r="N256" s="37"/>
      <c r="O256" s="38">
        <f t="shared" si="55"/>
        <v>255.86501537448135</v>
      </c>
      <c r="P256" s="38">
        <f t="shared" si="56"/>
        <v>521.7150802145306</v>
      </c>
      <c r="Q256" s="38">
        <f t="shared" si="57"/>
        <v>200.19855045029198</v>
      </c>
      <c r="R256" s="38">
        <f t="shared" si="58"/>
        <v>0</v>
      </c>
      <c r="T256" s="22">
        <v>0</v>
      </c>
      <c r="U256" s="22">
        <v>35.90542950021192</v>
      </c>
      <c r="V256" s="22">
        <v>167.52199144922488</v>
      </c>
      <c r="W256" s="22">
        <v>204.88864902265095</v>
      </c>
      <c r="X256" s="22">
        <v>36.73527280112661</v>
      </c>
      <c r="Y256" s="22">
        <v>2.8680299060191348</v>
      </c>
      <c r="Z256" s="22">
        <v>25.540560815120042</v>
      </c>
      <c r="AA256" s="22">
        <v>211.9114446716236</v>
      </c>
      <c r="AB256" s="22">
        <v>7.263280672085313</v>
      </c>
      <c r="AC256" s="22">
        <v>427.3043595646882</v>
      </c>
      <c r="AD256" s="22">
        <v>0</v>
      </c>
      <c r="AF256" s="22">
        <v>0</v>
      </c>
      <c r="AG256" s="22">
        <v>19.706078087330436</v>
      </c>
      <c r="AH256" s="22">
        <v>2.728286660285335</v>
      </c>
      <c r="AI256" s="22">
        <v>31.71955899770133</v>
      </c>
      <c r="AJ256" s="22">
        <v>1.3666790944230802</v>
      </c>
      <c r="AK256" s="22">
        <v>0</v>
      </c>
      <c r="AL256" s="22">
        <v>0</v>
      </c>
      <c r="AM256" s="22">
        <v>0</v>
      </c>
      <c r="AN256" s="22">
        <v>2.16363515863422</v>
      </c>
      <c r="AO256" s="22">
        <v>198.18077737610696</v>
      </c>
      <c r="AP256" s="22">
        <v>0</v>
      </c>
      <c r="AR256" s="22">
        <v>0</v>
      </c>
      <c r="AS256" s="22">
        <v>23.945550101900437</v>
      </c>
      <c r="AT256" s="22">
        <v>0</v>
      </c>
      <c r="AU256" s="22">
        <v>47.98899644411085</v>
      </c>
      <c r="AV256" s="22">
        <v>0</v>
      </c>
      <c r="AW256" s="22">
        <v>0</v>
      </c>
      <c r="AX256" s="22">
        <v>0</v>
      </c>
      <c r="AY256" s="22">
        <v>0</v>
      </c>
      <c r="AZ256" s="22">
        <v>310.4730923009917</v>
      </c>
      <c r="BA256" s="22">
        <v>139.30744136752767</v>
      </c>
      <c r="BB256" s="22">
        <v>0</v>
      </c>
      <c r="BD256" s="22">
        <v>0</v>
      </c>
      <c r="BE256" s="22">
        <v>0</v>
      </c>
      <c r="BF256" s="22">
        <v>0</v>
      </c>
      <c r="BG256" s="22">
        <v>0</v>
      </c>
      <c r="BH256" s="22">
        <v>0</v>
      </c>
      <c r="BI256" s="22">
        <v>1.2536538793104928</v>
      </c>
      <c r="BJ256" s="22">
        <v>-0.39049205576615986</v>
      </c>
      <c r="BK256" s="22">
        <v>199.33538862674763</v>
      </c>
      <c r="BL256" s="22">
        <v>0</v>
      </c>
      <c r="BM256" s="22">
        <v>0</v>
      </c>
      <c r="BN256" s="22">
        <v>0</v>
      </c>
      <c r="BP256" s="22">
        <v>0</v>
      </c>
      <c r="BQ256" s="22">
        <v>0</v>
      </c>
      <c r="BR256" s="22">
        <v>0</v>
      </c>
      <c r="BS256" s="22">
        <v>0</v>
      </c>
      <c r="BT256" s="22">
        <v>0</v>
      </c>
      <c r="BU256" s="22">
        <v>0</v>
      </c>
      <c r="BV256" s="22">
        <v>0</v>
      </c>
      <c r="BW256" s="22">
        <v>0</v>
      </c>
      <c r="BX256" s="22">
        <v>0</v>
      </c>
      <c r="BY256" s="22">
        <v>0</v>
      </c>
      <c r="BZ256" s="22">
        <v>0</v>
      </c>
    </row>
    <row r="257" spans="1:78" ht="12">
      <c r="A257" s="36" t="s">
        <v>23</v>
      </c>
      <c r="B257" s="36">
        <v>1917</v>
      </c>
      <c r="C257" s="36" t="s">
        <v>552</v>
      </c>
      <c r="D257" s="36" t="s">
        <v>549</v>
      </c>
      <c r="E257" s="36">
        <v>906</v>
      </c>
      <c r="F257" s="36" t="s">
        <v>117</v>
      </c>
      <c r="G257" s="36">
        <v>0</v>
      </c>
      <c r="H257" s="36">
        <f t="shared" si="42"/>
        <v>9060</v>
      </c>
      <c r="I257" s="37" t="s">
        <v>120</v>
      </c>
      <c r="J257" s="37"/>
      <c r="K257" s="38">
        <f t="shared" si="52"/>
        <v>18.975153449570925</v>
      </c>
      <c r="L257" s="38">
        <f t="shared" si="53"/>
        <v>90.71737247189452</v>
      </c>
      <c r="M257" s="38">
        <f t="shared" si="54"/>
        <v>71.7422190223236</v>
      </c>
      <c r="N257" s="37"/>
      <c r="O257" s="38">
        <f t="shared" si="55"/>
        <v>10.266171157585031</v>
      </c>
      <c r="P257" s="38">
        <f t="shared" si="56"/>
        <v>61.47604786473856</v>
      </c>
      <c r="Q257" s="38">
        <f t="shared" si="57"/>
        <v>0</v>
      </c>
      <c r="R257" s="38">
        <f t="shared" si="58"/>
        <v>0</v>
      </c>
      <c r="T257" s="22">
        <v>0</v>
      </c>
      <c r="U257" s="22">
        <v>17.234606160101727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1.740547289469198</v>
      </c>
      <c r="AD257" s="22">
        <v>0</v>
      </c>
      <c r="AF257" s="22">
        <v>0</v>
      </c>
      <c r="AG257" s="22">
        <v>9.458917481918608</v>
      </c>
      <c r="AH257" s="22">
        <v>0</v>
      </c>
      <c r="AI257" s="22">
        <v>0</v>
      </c>
      <c r="AJ257" s="22">
        <v>0</v>
      </c>
      <c r="AK257" s="22">
        <v>0</v>
      </c>
      <c r="AL257" s="22">
        <v>0</v>
      </c>
      <c r="AM257" s="22">
        <v>0</v>
      </c>
      <c r="AN257" s="22">
        <v>0</v>
      </c>
      <c r="AO257" s="22">
        <v>0.8072536756664233</v>
      </c>
      <c r="AP257" s="22">
        <v>0</v>
      </c>
      <c r="AR257" s="22">
        <v>0</v>
      </c>
      <c r="AS257" s="22">
        <v>2.8216124855095317</v>
      </c>
      <c r="AT257" s="22">
        <v>0</v>
      </c>
      <c r="AU257" s="22">
        <v>5.654760527845597</v>
      </c>
      <c r="AV257" s="22">
        <v>0</v>
      </c>
      <c r="AW257" s="22">
        <v>0</v>
      </c>
      <c r="AX257" s="22">
        <v>0</v>
      </c>
      <c r="AY257" s="22">
        <v>0</v>
      </c>
      <c r="AZ257" s="22">
        <v>36.58444888186991</v>
      </c>
      <c r="BA257" s="22">
        <v>16.415225969513518</v>
      </c>
      <c r="BB257" s="22">
        <v>0</v>
      </c>
      <c r="BD257" s="22">
        <v>0</v>
      </c>
      <c r="BE257" s="22">
        <v>0</v>
      </c>
      <c r="BF257" s="22">
        <v>0</v>
      </c>
      <c r="BG257" s="22">
        <v>0</v>
      </c>
      <c r="BH257" s="22">
        <v>0</v>
      </c>
      <c r="BI257" s="22">
        <v>0</v>
      </c>
      <c r="BJ257" s="22">
        <v>0</v>
      </c>
      <c r="BK257" s="22">
        <v>0</v>
      </c>
      <c r="BL257" s="22">
        <v>0</v>
      </c>
      <c r="BM257" s="22">
        <v>0</v>
      </c>
      <c r="BN257" s="22">
        <v>0</v>
      </c>
      <c r="BP257" s="22">
        <v>0</v>
      </c>
      <c r="BQ257" s="22">
        <v>0</v>
      </c>
      <c r="BR257" s="22">
        <v>0</v>
      </c>
      <c r="BS257" s="22">
        <v>0</v>
      </c>
      <c r="BT257" s="22">
        <v>0</v>
      </c>
      <c r="BU257" s="22">
        <v>0</v>
      </c>
      <c r="BV257" s="22">
        <v>0</v>
      </c>
      <c r="BW257" s="22">
        <v>0</v>
      </c>
      <c r="BX257" s="22">
        <v>0</v>
      </c>
      <c r="BY257" s="22">
        <v>0</v>
      </c>
      <c r="BZ257" s="22">
        <v>0</v>
      </c>
    </row>
    <row r="258" spans="1:78" ht="12">
      <c r="A258" s="36" t="s">
        <v>23</v>
      </c>
      <c r="B258" s="36">
        <v>1918</v>
      </c>
      <c r="C258" s="36" t="s">
        <v>553</v>
      </c>
      <c r="D258" s="36" t="s">
        <v>554</v>
      </c>
      <c r="E258" s="36">
        <v>906</v>
      </c>
      <c r="F258" s="36" t="s">
        <v>117</v>
      </c>
      <c r="G258" s="36">
        <v>1</v>
      </c>
      <c r="H258" s="36">
        <f t="shared" si="42"/>
        <v>9061</v>
      </c>
      <c r="I258" s="37" t="str">
        <f t="shared" si="51"/>
        <v>Santa Rosa</v>
      </c>
      <c r="J258" s="37"/>
      <c r="K258" s="38">
        <f t="shared" si="52"/>
        <v>22954.7331299516</v>
      </c>
      <c r="L258" s="38">
        <f t="shared" si="53"/>
        <v>29497.51723048406</v>
      </c>
      <c r="M258" s="38">
        <f t="shared" si="54"/>
        <v>6542.784100532457</v>
      </c>
      <c r="N258" s="37"/>
      <c r="O258" s="38">
        <f t="shared" si="55"/>
        <v>4724.605041201307</v>
      </c>
      <c r="P258" s="38">
        <f t="shared" si="56"/>
        <v>320.30182107914834</v>
      </c>
      <c r="Q258" s="38">
        <f t="shared" si="57"/>
        <v>1497.8772382520021</v>
      </c>
      <c r="R258" s="38">
        <f t="shared" si="58"/>
        <v>0</v>
      </c>
      <c r="T258" s="22">
        <v>152.9180654762941</v>
      </c>
      <c r="U258" s="22">
        <v>284.3710016416785</v>
      </c>
      <c r="V258" s="22">
        <v>1650.2526946127973</v>
      </c>
      <c r="W258" s="22">
        <v>2247.484698270394</v>
      </c>
      <c r="X258" s="22">
        <v>234.4574764071905</v>
      </c>
      <c r="Y258" s="22">
        <v>157.2636398467159</v>
      </c>
      <c r="Z258" s="22">
        <v>551.7825326099893</v>
      </c>
      <c r="AA258" s="22">
        <v>1528.2677586170305</v>
      </c>
      <c r="AB258" s="22">
        <v>4076.5162772078806</v>
      </c>
      <c r="AC258" s="22">
        <v>1981.6130890606833</v>
      </c>
      <c r="AD258" s="22">
        <v>10089.805896200947</v>
      </c>
      <c r="AF258" s="22">
        <v>-12.123673130949827</v>
      </c>
      <c r="AG258" s="22">
        <v>156.07213845165708</v>
      </c>
      <c r="AH258" s="22">
        <v>26.876246956368522</v>
      </c>
      <c r="AI258" s="22">
        <v>347.9413028651359</v>
      </c>
      <c r="AJ258" s="22">
        <v>8.722628337935543</v>
      </c>
      <c r="AK258" s="22">
        <v>0</v>
      </c>
      <c r="AL258" s="22">
        <v>0</v>
      </c>
      <c r="AM258" s="22">
        <v>0</v>
      </c>
      <c r="AN258" s="22">
        <v>1214.3402327834558</v>
      </c>
      <c r="AO258" s="22">
        <v>919.0583097462236</v>
      </c>
      <c r="AP258" s="22">
        <v>2063.717855191481</v>
      </c>
      <c r="AR258" s="22">
        <v>0</v>
      </c>
      <c r="AS258" s="22">
        <v>14.701134000625117</v>
      </c>
      <c r="AT258" s="22">
        <v>0</v>
      </c>
      <c r="AU258" s="22">
        <v>29.4623704311727</v>
      </c>
      <c r="AV258" s="22">
        <v>0</v>
      </c>
      <c r="AW258" s="22">
        <v>0</v>
      </c>
      <c r="AX258" s="22">
        <v>0</v>
      </c>
      <c r="AY258" s="22">
        <v>0</v>
      </c>
      <c r="AZ258" s="22">
        <v>190.6118888094821</v>
      </c>
      <c r="BA258" s="22">
        <v>85.52642783786844</v>
      </c>
      <c r="BB258" s="22">
        <v>0</v>
      </c>
      <c r="BD258" s="22">
        <v>0</v>
      </c>
      <c r="BE258" s="22">
        <v>0</v>
      </c>
      <c r="BF258" s="22">
        <v>0</v>
      </c>
      <c r="BG258" s="22">
        <v>0</v>
      </c>
      <c r="BH258" s="22">
        <v>0</v>
      </c>
      <c r="BI258" s="22">
        <v>68.7420210488587</v>
      </c>
      <c r="BJ258" s="22">
        <v>-8.436255454781413</v>
      </c>
      <c r="BK258" s="22">
        <v>1437.571472657925</v>
      </c>
      <c r="BL258" s="22">
        <v>0</v>
      </c>
      <c r="BM258" s="22">
        <v>0</v>
      </c>
      <c r="BN258" s="22">
        <v>0</v>
      </c>
      <c r="BP258" s="22">
        <v>0</v>
      </c>
      <c r="BQ258" s="22">
        <v>0</v>
      </c>
      <c r="BR258" s="22">
        <v>0</v>
      </c>
      <c r="BS258" s="22">
        <v>0</v>
      </c>
      <c r="BT258" s="22">
        <v>0</v>
      </c>
      <c r="BU258" s="22">
        <v>0</v>
      </c>
      <c r="BV258" s="22">
        <v>0</v>
      </c>
      <c r="BW258" s="22">
        <v>0</v>
      </c>
      <c r="BX258" s="22">
        <v>0</v>
      </c>
      <c r="BY258" s="22">
        <v>0</v>
      </c>
      <c r="BZ258" s="22">
        <v>0</v>
      </c>
    </row>
    <row r="259" spans="1:78" ht="12">
      <c r="A259" s="36" t="s">
        <v>23</v>
      </c>
      <c r="B259" s="36">
        <v>1918</v>
      </c>
      <c r="C259" s="36" t="s">
        <v>553</v>
      </c>
      <c r="D259" s="36" t="s">
        <v>554</v>
      </c>
      <c r="E259" s="36">
        <v>906</v>
      </c>
      <c r="F259" s="36" t="s">
        <v>117</v>
      </c>
      <c r="G259" s="36">
        <v>0</v>
      </c>
      <c r="H259" s="36">
        <f aca="true" t="shared" si="59" ref="H259:H267">E259*10+G259</f>
        <v>9060</v>
      </c>
      <c r="I259" s="37" t="s">
        <v>120</v>
      </c>
      <c r="J259" s="37"/>
      <c r="K259" s="38">
        <f t="shared" si="52"/>
        <v>256.915102133793</v>
      </c>
      <c r="L259" s="38">
        <f t="shared" si="53"/>
        <v>327.03508909258125</v>
      </c>
      <c r="M259" s="38">
        <f t="shared" si="54"/>
        <v>70.11998695878822</v>
      </c>
      <c r="N259" s="37"/>
      <c r="O259" s="38">
        <f t="shared" si="55"/>
        <v>40.250525701209895</v>
      </c>
      <c r="P259" s="38">
        <f t="shared" si="56"/>
        <v>23.692812997904944</v>
      </c>
      <c r="Q259" s="38">
        <f t="shared" si="57"/>
        <v>6.176648259673383</v>
      </c>
      <c r="R259" s="38">
        <f t="shared" si="58"/>
        <v>0</v>
      </c>
      <c r="T259" s="22">
        <v>0</v>
      </c>
      <c r="U259" s="22">
        <v>17.23460616010173</v>
      </c>
      <c r="V259" s="22">
        <v>87.78796667291112</v>
      </c>
      <c r="W259" s="22">
        <v>95.25524910702192</v>
      </c>
      <c r="X259" s="22">
        <v>2.160898400066271</v>
      </c>
      <c r="Y259" s="22">
        <v>5.258054827701748</v>
      </c>
      <c r="Z259" s="22">
        <v>10.641900339633352</v>
      </c>
      <c r="AA259" s="22">
        <v>6.263392453348481</v>
      </c>
      <c r="AB259" s="22">
        <v>2.7237302520319924</v>
      </c>
      <c r="AC259" s="22">
        <v>29.589303920976366</v>
      </c>
      <c r="AD259" s="22">
        <v>0</v>
      </c>
      <c r="AF259" s="22">
        <v>0</v>
      </c>
      <c r="AG259" s="22">
        <v>9.45891748191861</v>
      </c>
      <c r="AH259" s="22">
        <v>1.4297271440918342</v>
      </c>
      <c r="AI259" s="22">
        <v>14.746812516475181</v>
      </c>
      <c r="AJ259" s="22">
        <v>0.08039288790724</v>
      </c>
      <c r="AK259" s="22">
        <v>0</v>
      </c>
      <c r="AL259" s="22">
        <v>0</v>
      </c>
      <c r="AM259" s="22">
        <v>0</v>
      </c>
      <c r="AN259" s="22">
        <v>0.8113631844878326</v>
      </c>
      <c r="AO259" s="22">
        <v>13.723312486329196</v>
      </c>
      <c r="AP259" s="22">
        <v>0</v>
      </c>
      <c r="AR259" s="22">
        <v>0</v>
      </c>
      <c r="AS259" s="22">
        <v>1.0874468885641566</v>
      </c>
      <c r="AT259" s="22">
        <v>0</v>
      </c>
      <c r="AU259" s="22">
        <v>2.179339570249548</v>
      </c>
      <c r="AV259" s="22">
        <v>0</v>
      </c>
      <c r="AW259" s="22">
        <v>0</v>
      </c>
      <c r="AX259" s="22">
        <v>0</v>
      </c>
      <c r="AY259" s="22">
        <v>0</v>
      </c>
      <c r="AZ259" s="22">
        <v>14.099613363186432</v>
      </c>
      <c r="BA259" s="22">
        <v>6.326413175904809</v>
      </c>
      <c r="BB259" s="22">
        <v>0</v>
      </c>
      <c r="BD259" s="22">
        <v>0</v>
      </c>
      <c r="BE259" s="22">
        <v>0</v>
      </c>
      <c r="BF259" s="22">
        <v>0</v>
      </c>
      <c r="BG259" s="22">
        <v>0</v>
      </c>
      <c r="BH259" s="22">
        <v>0</v>
      </c>
      <c r="BI259" s="22">
        <v>1.5733351882653095</v>
      </c>
      <c r="BJ259" s="22">
        <v>-0.11993925939399362</v>
      </c>
      <c r="BK259" s="22">
        <v>4.723252330802068</v>
      </c>
      <c r="BL259" s="22">
        <v>0</v>
      </c>
      <c r="BM259" s="22">
        <v>0</v>
      </c>
      <c r="BN259" s="22">
        <v>0</v>
      </c>
      <c r="BP259" s="22">
        <v>0</v>
      </c>
      <c r="BQ259" s="22">
        <v>0</v>
      </c>
      <c r="BR259" s="22">
        <v>0</v>
      </c>
      <c r="BS259" s="22">
        <v>0</v>
      </c>
      <c r="BT259" s="22">
        <v>0</v>
      </c>
      <c r="BU259" s="22">
        <v>0</v>
      </c>
      <c r="BV259" s="22">
        <v>0</v>
      </c>
      <c r="BW259" s="22">
        <v>0</v>
      </c>
      <c r="BX259" s="22">
        <v>0</v>
      </c>
      <c r="BY259" s="22">
        <v>0</v>
      </c>
      <c r="BZ259" s="22">
        <v>0</v>
      </c>
    </row>
    <row r="260" spans="1:78" ht="12">
      <c r="A260" s="36" t="s">
        <v>23</v>
      </c>
      <c r="B260" s="36">
        <v>1919</v>
      </c>
      <c r="C260" s="36" t="s">
        <v>555</v>
      </c>
      <c r="D260" s="36" t="s">
        <v>554</v>
      </c>
      <c r="E260" s="36">
        <v>906</v>
      </c>
      <c r="F260" s="36" t="s">
        <v>117</v>
      </c>
      <c r="G260" s="36">
        <v>1</v>
      </c>
      <c r="H260" s="36">
        <f t="shared" si="59"/>
        <v>9061</v>
      </c>
      <c r="I260" s="37" t="str">
        <f t="shared" si="51"/>
        <v>Santa Rosa</v>
      </c>
      <c r="J260" s="37"/>
      <c r="K260" s="38">
        <f t="shared" si="52"/>
        <v>19.007005441734897</v>
      </c>
      <c r="L260" s="38">
        <f t="shared" si="53"/>
        <v>260.36055856982404</v>
      </c>
      <c r="M260" s="38">
        <f t="shared" si="54"/>
        <v>241.35355312808915</v>
      </c>
      <c r="N260" s="37"/>
      <c r="O260" s="38">
        <f t="shared" si="55"/>
        <v>3.5843677586684275</v>
      </c>
      <c r="P260" s="38">
        <f t="shared" si="56"/>
        <v>237.7691853694207</v>
      </c>
      <c r="Q260" s="38">
        <f t="shared" si="57"/>
        <v>0</v>
      </c>
      <c r="R260" s="38">
        <f t="shared" si="58"/>
        <v>0</v>
      </c>
      <c r="T260" s="22">
        <v>0</v>
      </c>
      <c r="U260" s="22">
        <v>0</v>
      </c>
      <c r="V260" s="22">
        <v>1.6107883793194702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17.396217062415428</v>
      </c>
      <c r="AF260" s="22">
        <v>0</v>
      </c>
      <c r="AG260" s="22">
        <v>0</v>
      </c>
      <c r="AH260" s="22">
        <v>0.026233525579666683</v>
      </c>
      <c r="AI260" s="22">
        <v>0</v>
      </c>
      <c r="AJ260" s="22">
        <v>0</v>
      </c>
      <c r="AK260" s="22">
        <v>0</v>
      </c>
      <c r="AL260" s="22">
        <v>0</v>
      </c>
      <c r="AM260" s="22">
        <v>0</v>
      </c>
      <c r="AN260" s="22">
        <v>0</v>
      </c>
      <c r="AO260" s="22">
        <v>0</v>
      </c>
      <c r="AP260" s="22">
        <v>3.5581342330887606</v>
      </c>
      <c r="AR260" s="22">
        <v>0</v>
      </c>
      <c r="AS260" s="22">
        <v>10.913071438552874</v>
      </c>
      <c r="AT260" s="22">
        <v>0</v>
      </c>
      <c r="AU260" s="22">
        <v>21.870758626567433</v>
      </c>
      <c r="AV260" s="22">
        <v>0</v>
      </c>
      <c r="AW260" s="22">
        <v>0</v>
      </c>
      <c r="AX260" s="22">
        <v>0</v>
      </c>
      <c r="AY260" s="22">
        <v>0</v>
      </c>
      <c r="AZ260" s="22">
        <v>141.49664641699908</v>
      </c>
      <c r="BA260" s="22">
        <v>63.48870888730133</v>
      </c>
      <c r="BB260" s="22">
        <v>0</v>
      </c>
      <c r="BD260" s="22">
        <v>0</v>
      </c>
      <c r="BE260" s="22">
        <v>0</v>
      </c>
      <c r="BF260" s="22">
        <v>0</v>
      </c>
      <c r="BG260" s="22">
        <v>0</v>
      </c>
      <c r="BH260" s="22">
        <v>0</v>
      </c>
      <c r="BI260" s="22">
        <v>0</v>
      </c>
      <c r="BJ260" s="22">
        <v>0</v>
      </c>
      <c r="BK260" s="22">
        <v>0</v>
      </c>
      <c r="BL260" s="22">
        <v>0</v>
      </c>
      <c r="BM260" s="22">
        <v>0</v>
      </c>
      <c r="BN260" s="22">
        <v>0</v>
      </c>
      <c r="BP260" s="22">
        <v>0</v>
      </c>
      <c r="BQ260" s="22">
        <v>0</v>
      </c>
      <c r="BR260" s="22">
        <v>0</v>
      </c>
      <c r="BS260" s="22">
        <v>0</v>
      </c>
      <c r="BT260" s="22">
        <v>0</v>
      </c>
      <c r="BU260" s="22">
        <v>0</v>
      </c>
      <c r="BV260" s="22">
        <v>0</v>
      </c>
      <c r="BW260" s="22">
        <v>0</v>
      </c>
      <c r="BX260" s="22">
        <v>0</v>
      </c>
      <c r="BY260" s="22">
        <v>0</v>
      </c>
      <c r="BZ260" s="22">
        <v>0</v>
      </c>
    </row>
    <row r="261" spans="1:78" ht="12">
      <c r="A261" s="36" t="s">
        <v>23</v>
      </c>
      <c r="B261" s="36">
        <v>1920</v>
      </c>
      <c r="C261" s="36" t="s">
        <v>556</v>
      </c>
      <c r="D261" s="36" t="s">
        <v>557</v>
      </c>
      <c r="E261" s="36">
        <v>906</v>
      </c>
      <c r="F261" s="36" t="s">
        <v>117</v>
      </c>
      <c r="G261" s="36">
        <v>1</v>
      </c>
      <c r="H261" s="36">
        <f t="shared" si="59"/>
        <v>9061</v>
      </c>
      <c r="I261" s="37" t="str">
        <f t="shared" si="51"/>
        <v>Santa Rosa</v>
      </c>
      <c r="J261" s="37"/>
      <c r="K261" s="38">
        <f t="shared" si="52"/>
        <v>1269.6881779774196</v>
      </c>
      <c r="L261" s="38">
        <f t="shared" si="53"/>
        <v>2300.8719171745306</v>
      </c>
      <c r="M261" s="38">
        <f t="shared" si="54"/>
        <v>1031.1837391971108</v>
      </c>
      <c r="N261" s="37"/>
      <c r="O261" s="38">
        <f t="shared" si="55"/>
        <v>326.93033411044564</v>
      </c>
      <c r="P261" s="38">
        <f t="shared" si="56"/>
        <v>588.1621420410441</v>
      </c>
      <c r="Q261" s="38">
        <f t="shared" si="57"/>
        <v>116.091263045621</v>
      </c>
      <c r="R261" s="38">
        <f t="shared" si="58"/>
        <v>0</v>
      </c>
      <c r="T261" s="22">
        <v>5.705897965533363</v>
      </c>
      <c r="U261" s="22">
        <v>212.5601426412546</v>
      </c>
      <c r="V261" s="22">
        <v>189.26763457003776</v>
      </c>
      <c r="W261" s="22">
        <v>278.57667191676217</v>
      </c>
      <c r="X261" s="22">
        <v>21.60898400066272</v>
      </c>
      <c r="Y261" s="22">
        <v>44.45446354329658</v>
      </c>
      <c r="Z261" s="22">
        <v>36.18246115475339</v>
      </c>
      <c r="AA261" s="22">
        <v>103.34597548024995</v>
      </c>
      <c r="AB261" s="22">
        <v>69.90907646882114</v>
      </c>
      <c r="AC261" s="22">
        <v>308.076870236048</v>
      </c>
      <c r="AD261" s="22">
        <v>0</v>
      </c>
      <c r="AF261" s="22">
        <v>-0.4523758630951429</v>
      </c>
      <c r="AG261" s="22">
        <v>116.65998227699617</v>
      </c>
      <c r="AH261" s="22">
        <v>3.0824392556108355</v>
      </c>
      <c r="AI261" s="22">
        <v>43.12747056705005</v>
      </c>
      <c r="AJ261" s="22">
        <v>0.8039288790724002</v>
      </c>
      <c r="AK261" s="22">
        <v>0</v>
      </c>
      <c r="AL261" s="22">
        <v>0</v>
      </c>
      <c r="AM261" s="22">
        <v>0</v>
      </c>
      <c r="AN261" s="22">
        <v>20.824988401854373</v>
      </c>
      <c r="AO261" s="22">
        <v>142.88390059295693</v>
      </c>
      <c r="AP261" s="22">
        <v>0</v>
      </c>
      <c r="AR261" s="22">
        <v>0</v>
      </c>
      <c r="AS261" s="22">
        <v>26.995320960424568</v>
      </c>
      <c r="AT261" s="22">
        <v>0</v>
      </c>
      <c r="AU261" s="22">
        <v>54.10100649450648</v>
      </c>
      <c r="AV261" s="22">
        <v>0</v>
      </c>
      <c r="AW261" s="22">
        <v>0</v>
      </c>
      <c r="AX261" s="22">
        <v>0</v>
      </c>
      <c r="AY261" s="22">
        <v>0</v>
      </c>
      <c r="AZ261" s="22">
        <v>350.015795860777</v>
      </c>
      <c r="BA261" s="22">
        <v>157.05001872533606</v>
      </c>
      <c r="BB261" s="22">
        <v>0</v>
      </c>
      <c r="BD261" s="22">
        <v>0</v>
      </c>
      <c r="BE261" s="22">
        <v>0</v>
      </c>
      <c r="BF261" s="22">
        <v>0</v>
      </c>
      <c r="BG261" s="22">
        <v>0</v>
      </c>
      <c r="BH261" s="22">
        <v>0</v>
      </c>
      <c r="BI261" s="22">
        <v>19.43163512931264</v>
      </c>
      <c r="BJ261" s="22">
        <v>-0.5531970790020597</v>
      </c>
      <c r="BK261" s="22">
        <v>97.21282499531043</v>
      </c>
      <c r="BL261" s="22">
        <v>0</v>
      </c>
      <c r="BM261" s="22">
        <v>0</v>
      </c>
      <c r="BN261" s="22">
        <v>0</v>
      </c>
      <c r="BP261" s="22">
        <v>0</v>
      </c>
      <c r="BQ261" s="22">
        <v>0</v>
      </c>
      <c r="BR261" s="22">
        <v>0</v>
      </c>
      <c r="BS261" s="22">
        <v>0</v>
      </c>
      <c r="BT261" s="22">
        <v>0</v>
      </c>
      <c r="BU261" s="22">
        <v>0</v>
      </c>
      <c r="BV261" s="22">
        <v>0</v>
      </c>
      <c r="BW261" s="22">
        <v>0</v>
      </c>
      <c r="BX261" s="22">
        <v>0</v>
      </c>
      <c r="BY261" s="22">
        <v>0</v>
      </c>
      <c r="BZ261" s="22">
        <v>0</v>
      </c>
    </row>
    <row r="262" spans="1:78" ht="12">
      <c r="A262" s="36" t="s">
        <v>23</v>
      </c>
      <c r="B262" s="36">
        <v>1920</v>
      </c>
      <c r="C262" s="36" t="s">
        <v>556</v>
      </c>
      <c r="D262" s="36" t="s">
        <v>557</v>
      </c>
      <c r="E262" s="36">
        <v>906</v>
      </c>
      <c r="F262" s="36" t="s">
        <v>117</v>
      </c>
      <c r="G262" s="36">
        <v>0</v>
      </c>
      <c r="H262" s="36">
        <f t="shared" si="59"/>
        <v>9060</v>
      </c>
      <c r="I262" s="37" t="s">
        <v>120</v>
      </c>
      <c r="J262" s="37"/>
      <c r="K262" s="38">
        <f t="shared" si="52"/>
        <v>837.3407993586085</v>
      </c>
      <c r="L262" s="38">
        <f t="shared" si="53"/>
        <v>1147.8809753841272</v>
      </c>
      <c r="M262" s="38">
        <f t="shared" si="54"/>
        <v>310.54017602551863</v>
      </c>
      <c r="N262" s="37"/>
      <c r="O262" s="38">
        <f t="shared" si="55"/>
        <v>119.94265780385224</v>
      </c>
      <c r="P262" s="38">
        <f t="shared" si="56"/>
        <v>163.7442605151338</v>
      </c>
      <c r="Q262" s="38">
        <f t="shared" si="57"/>
        <v>26.853257706532595</v>
      </c>
      <c r="R262" s="38">
        <f t="shared" si="58"/>
        <v>0</v>
      </c>
      <c r="T262" s="22">
        <v>11.411795931066726</v>
      </c>
      <c r="U262" s="22">
        <v>50.26760130029671</v>
      </c>
      <c r="V262" s="22">
        <v>103.09045627644609</v>
      </c>
      <c r="W262" s="22">
        <v>233.64495063986504</v>
      </c>
      <c r="X262" s="22">
        <v>276.5949952084827</v>
      </c>
      <c r="Y262" s="22">
        <v>0.956009968673045</v>
      </c>
      <c r="Z262" s="22">
        <v>17.55913556039503</v>
      </c>
      <c r="AA262" s="22">
        <v>35.49255723564139</v>
      </c>
      <c r="AB262" s="22">
        <v>30.86894285636258</v>
      </c>
      <c r="AC262" s="22">
        <v>77.4543543813793</v>
      </c>
      <c r="AD262" s="22">
        <v>0</v>
      </c>
      <c r="AF262" s="22">
        <v>-0.9047517261902857</v>
      </c>
      <c r="AG262" s="22">
        <v>27.588509322262613</v>
      </c>
      <c r="AH262" s="22">
        <v>1.6789456370986677</v>
      </c>
      <c r="AI262" s="22">
        <v>36.171426927203264</v>
      </c>
      <c r="AJ262" s="22">
        <v>10.29028965212672</v>
      </c>
      <c r="AK262" s="22">
        <v>0</v>
      </c>
      <c r="AL262" s="22">
        <v>0</v>
      </c>
      <c r="AM262" s="22">
        <v>0</v>
      </c>
      <c r="AN262" s="22">
        <v>9.195449424195436</v>
      </c>
      <c r="AO262" s="22">
        <v>35.922788567155834</v>
      </c>
      <c r="AP262" s="22">
        <v>0</v>
      </c>
      <c r="AR262" s="22">
        <v>0</v>
      </c>
      <c r="AS262" s="22">
        <v>7.515493691406179</v>
      </c>
      <c r="AT262" s="22">
        <v>0</v>
      </c>
      <c r="AU262" s="22">
        <v>15.061712865139183</v>
      </c>
      <c r="AV262" s="22">
        <v>0</v>
      </c>
      <c r="AW262" s="22">
        <v>0</v>
      </c>
      <c r="AX262" s="22">
        <v>0</v>
      </c>
      <c r="AY262" s="22">
        <v>0</v>
      </c>
      <c r="AZ262" s="22">
        <v>97.44435006127858</v>
      </c>
      <c r="BA262" s="22">
        <v>43.72270389730984</v>
      </c>
      <c r="BB262" s="22">
        <v>0</v>
      </c>
      <c r="BD262" s="22">
        <v>0</v>
      </c>
      <c r="BE262" s="22">
        <v>0</v>
      </c>
      <c r="BF262" s="22">
        <v>0</v>
      </c>
      <c r="BG262" s="22">
        <v>0</v>
      </c>
      <c r="BH262" s="22">
        <v>0</v>
      </c>
      <c r="BI262" s="22">
        <v>0.2860609433209653</v>
      </c>
      <c r="BJ262" s="22">
        <v>-0.19789977800008948</v>
      </c>
      <c r="BK262" s="22">
        <v>26.76509654121172</v>
      </c>
      <c r="BL262" s="22">
        <v>0</v>
      </c>
      <c r="BM262" s="22">
        <v>0</v>
      </c>
      <c r="BN262" s="22">
        <v>0</v>
      </c>
      <c r="BP262" s="22">
        <v>0</v>
      </c>
      <c r="BQ262" s="22">
        <v>0</v>
      </c>
      <c r="BR262" s="22">
        <v>0</v>
      </c>
      <c r="BS262" s="22">
        <v>0</v>
      </c>
      <c r="BT262" s="22">
        <v>0</v>
      </c>
      <c r="BU262" s="22">
        <v>0</v>
      </c>
      <c r="BV262" s="22">
        <v>0</v>
      </c>
      <c r="BW262" s="22">
        <v>0</v>
      </c>
      <c r="BX262" s="22">
        <v>0</v>
      </c>
      <c r="BY262" s="22">
        <v>0</v>
      </c>
      <c r="BZ262" s="22">
        <v>0</v>
      </c>
    </row>
    <row r="263" spans="1:78" ht="12">
      <c r="A263" s="36" t="s">
        <v>23</v>
      </c>
      <c r="B263" s="36">
        <v>1921</v>
      </c>
      <c r="C263" s="36" t="s">
        <v>558</v>
      </c>
      <c r="D263" s="36" t="s">
        <v>559</v>
      </c>
      <c r="E263" s="36">
        <v>906</v>
      </c>
      <c r="F263" s="36" t="s">
        <v>117</v>
      </c>
      <c r="G263" s="36">
        <v>1</v>
      </c>
      <c r="H263" s="36">
        <f t="shared" si="59"/>
        <v>9061</v>
      </c>
      <c r="I263" s="37" t="str">
        <f t="shared" si="51"/>
        <v>Santa Rosa</v>
      </c>
      <c r="J263" s="37"/>
      <c r="K263" s="38">
        <f t="shared" si="52"/>
        <v>8964.327522451556</v>
      </c>
      <c r="L263" s="38">
        <f t="shared" si="53"/>
        <v>13058.329729461619</v>
      </c>
      <c r="M263" s="38">
        <f t="shared" si="54"/>
        <v>4094.0022070100617</v>
      </c>
      <c r="N263" s="37"/>
      <c r="O263" s="38">
        <f t="shared" si="55"/>
        <v>1880.820300974352</v>
      </c>
      <c r="P263" s="38">
        <f t="shared" si="56"/>
        <v>752.9201985182615</v>
      </c>
      <c r="Q263" s="38">
        <f t="shared" si="57"/>
        <v>960.261707517448</v>
      </c>
      <c r="R263" s="38">
        <f t="shared" si="58"/>
        <v>500.00000000000006</v>
      </c>
      <c r="T263" s="22">
        <v>54.77662046912028</v>
      </c>
      <c r="U263" s="22">
        <v>285.0891102316827</v>
      </c>
      <c r="V263" s="22">
        <v>484.04190798550076</v>
      </c>
      <c r="W263" s="22">
        <v>1331.776218647231</v>
      </c>
      <c r="X263" s="22">
        <v>190.15905920583188</v>
      </c>
      <c r="Y263" s="22">
        <v>60.22862802640182</v>
      </c>
      <c r="Z263" s="22">
        <v>507.08655118352925</v>
      </c>
      <c r="AA263" s="22">
        <v>1001.0988937935324</v>
      </c>
      <c r="AB263" s="22">
        <v>2203.4977738938815</v>
      </c>
      <c r="AC263" s="22">
        <v>1037.3661845236422</v>
      </c>
      <c r="AD263" s="22">
        <v>1809.206574491204</v>
      </c>
      <c r="AF263" s="22">
        <v>-4.342808285713371</v>
      </c>
      <c r="AG263" s="22">
        <v>156.46626001340366</v>
      </c>
      <c r="AH263" s="22">
        <v>7.883174436689838</v>
      </c>
      <c r="AI263" s="22">
        <v>206.17713348505862</v>
      </c>
      <c r="AJ263" s="22">
        <v>7.0745741358371195</v>
      </c>
      <c r="AK263" s="22">
        <v>0</v>
      </c>
      <c r="AL263" s="22">
        <v>0</v>
      </c>
      <c r="AM263" s="22">
        <v>0</v>
      </c>
      <c r="AN263" s="22">
        <v>656.3928162506566</v>
      </c>
      <c r="AO263" s="22">
        <v>481.1231906971884</v>
      </c>
      <c r="AP263" s="22">
        <v>370.04596024123106</v>
      </c>
      <c r="AR263" s="22">
        <v>0</v>
      </c>
      <c r="AS263" s="22">
        <v>34.55734560890639</v>
      </c>
      <c r="AT263" s="22">
        <v>0</v>
      </c>
      <c r="AU263" s="22">
        <v>69.25597150562442</v>
      </c>
      <c r="AV263" s="22">
        <v>0</v>
      </c>
      <c r="AW263" s="22">
        <v>0</v>
      </c>
      <c r="AX263" s="22">
        <v>0</v>
      </c>
      <c r="AY263" s="22">
        <v>0</v>
      </c>
      <c r="AZ263" s="22">
        <v>448.06345676977145</v>
      </c>
      <c r="BA263" s="22">
        <v>201.0434246339593</v>
      </c>
      <c r="BB263" s="22">
        <v>0</v>
      </c>
      <c r="BD263" s="22">
        <v>0</v>
      </c>
      <c r="BE263" s="22">
        <v>0</v>
      </c>
      <c r="BF263" s="22">
        <v>0</v>
      </c>
      <c r="BG263" s="22">
        <v>0</v>
      </c>
      <c r="BH263" s="22">
        <v>0</v>
      </c>
      <c r="BI263" s="22">
        <v>26.326731465520346</v>
      </c>
      <c r="BJ263" s="22">
        <v>-7.752894357190633</v>
      </c>
      <c r="BK263" s="22">
        <v>941.6878704091183</v>
      </c>
      <c r="BL263" s="22">
        <v>0</v>
      </c>
      <c r="BM263" s="22">
        <v>0</v>
      </c>
      <c r="BN263" s="22">
        <v>0</v>
      </c>
      <c r="BP263" s="22">
        <v>0</v>
      </c>
      <c r="BQ263" s="22">
        <v>45.18700910995426</v>
      </c>
      <c r="BR263" s="22">
        <v>2.5727076650092897</v>
      </c>
      <c r="BS263" s="22">
        <v>29.73096128979414</v>
      </c>
      <c r="BT263" s="22">
        <v>0.8734891405911122</v>
      </c>
      <c r="BU263" s="22">
        <v>8.668042126143995</v>
      </c>
      <c r="BV263" s="22">
        <v>0</v>
      </c>
      <c r="BW263" s="22">
        <v>105.33734088190224</v>
      </c>
      <c r="BX263" s="22">
        <v>151.85746115006995</v>
      </c>
      <c r="BY263" s="22">
        <v>131.4081455584761</v>
      </c>
      <c r="BZ263" s="22">
        <v>24.36484307805896</v>
      </c>
    </row>
    <row r="264" spans="1:78" ht="12">
      <c r="A264" s="36" t="s">
        <v>23</v>
      </c>
      <c r="B264" s="36">
        <v>1921</v>
      </c>
      <c r="C264" s="36" t="s">
        <v>558</v>
      </c>
      <c r="D264" s="36" t="s">
        <v>559</v>
      </c>
      <c r="E264" s="36">
        <v>906</v>
      </c>
      <c r="F264" s="36" t="s">
        <v>117</v>
      </c>
      <c r="G264" s="36">
        <v>0</v>
      </c>
      <c r="H264" s="36">
        <f t="shared" si="59"/>
        <v>9060</v>
      </c>
      <c r="I264" s="37" t="s">
        <v>120</v>
      </c>
      <c r="J264" s="37"/>
      <c r="K264" s="38">
        <f t="shared" si="52"/>
        <v>0</v>
      </c>
      <c r="L264" s="38">
        <f t="shared" si="53"/>
        <v>0.6918026637214328</v>
      </c>
      <c r="M264" s="38">
        <f t="shared" si="54"/>
        <v>0.6918026637214328</v>
      </c>
      <c r="N264" s="37"/>
      <c r="O264" s="38">
        <f t="shared" si="55"/>
        <v>0</v>
      </c>
      <c r="P264" s="38">
        <f t="shared" si="56"/>
        <v>0.6918026637214328</v>
      </c>
      <c r="Q264" s="38">
        <f t="shared" si="57"/>
        <v>0</v>
      </c>
      <c r="R264" s="38">
        <f t="shared" si="58"/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F264" s="22">
        <v>0</v>
      </c>
      <c r="AG264" s="22">
        <v>0</v>
      </c>
      <c r="AH264" s="22">
        <v>0</v>
      </c>
      <c r="AI264" s="22">
        <v>0</v>
      </c>
      <c r="AJ264" s="22">
        <v>0</v>
      </c>
      <c r="AK264" s="22">
        <v>0</v>
      </c>
      <c r="AL264" s="22">
        <v>0</v>
      </c>
      <c r="AM264" s="22">
        <v>0</v>
      </c>
      <c r="AN264" s="22">
        <v>0</v>
      </c>
      <c r="AO264" s="22">
        <v>0</v>
      </c>
      <c r="AP264" s="22">
        <v>0</v>
      </c>
      <c r="AR264" s="22">
        <v>0</v>
      </c>
      <c r="AS264" s="22">
        <v>0.031752188067782</v>
      </c>
      <c r="AT264" s="22">
        <v>0</v>
      </c>
      <c r="AU264" s="22">
        <v>0.06363418813905623</v>
      </c>
      <c r="AV264" s="22">
        <v>0</v>
      </c>
      <c r="AW264" s="22">
        <v>0</v>
      </c>
      <c r="AX264" s="22">
        <v>0</v>
      </c>
      <c r="AY264" s="22">
        <v>0</v>
      </c>
      <c r="AZ264" s="22">
        <v>0.411692359322517</v>
      </c>
      <c r="BA264" s="22">
        <v>0.1847239281920776</v>
      </c>
      <c r="BB264" s="22">
        <v>0</v>
      </c>
      <c r="BD264" s="22">
        <v>0</v>
      </c>
      <c r="BE264" s="22">
        <v>0</v>
      </c>
      <c r="BF264" s="22">
        <v>0</v>
      </c>
      <c r="BG264" s="22">
        <v>0</v>
      </c>
      <c r="BH264" s="22">
        <v>0</v>
      </c>
      <c r="BI264" s="22">
        <v>0</v>
      </c>
      <c r="BJ264" s="22">
        <v>0</v>
      </c>
      <c r="BK264" s="22">
        <v>0</v>
      </c>
      <c r="BL264" s="22">
        <v>0</v>
      </c>
      <c r="BM264" s="22">
        <v>0</v>
      </c>
      <c r="BN264" s="22">
        <v>0</v>
      </c>
      <c r="BP264" s="22">
        <v>0</v>
      </c>
      <c r="BQ264" s="22">
        <v>0</v>
      </c>
      <c r="BR264" s="22">
        <v>0</v>
      </c>
      <c r="BS264" s="22">
        <v>0</v>
      </c>
      <c r="BT264" s="22">
        <v>0</v>
      </c>
      <c r="BU264" s="22">
        <v>0</v>
      </c>
      <c r="BV264" s="22">
        <v>0</v>
      </c>
      <c r="BW264" s="22">
        <v>0</v>
      </c>
      <c r="BX264" s="22">
        <v>0</v>
      </c>
      <c r="BY264" s="22">
        <v>0</v>
      </c>
      <c r="BZ264" s="22">
        <v>0</v>
      </c>
    </row>
    <row r="265" spans="1:78" ht="12">
      <c r="A265" s="36" t="s">
        <v>23</v>
      </c>
      <c r="B265" s="36">
        <v>1922</v>
      </c>
      <c r="C265" s="36" t="s">
        <v>560</v>
      </c>
      <c r="D265" s="36" t="s">
        <v>561</v>
      </c>
      <c r="E265" s="36">
        <v>906</v>
      </c>
      <c r="F265" s="36" t="s">
        <v>117</v>
      </c>
      <c r="G265" s="36">
        <v>1</v>
      </c>
      <c r="H265" s="36">
        <f t="shared" si="59"/>
        <v>9061</v>
      </c>
      <c r="I265" s="37" t="str">
        <f t="shared" si="51"/>
        <v>Santa Rosa</v>
      </c>
      <c r="J265" s="37"/>
      <c r="K265" s="38">
        <f t="shared" si="52"/>
        <v>2329.669980993829</v>
      </c>
      <c r="L265" s="38">
        <f t="shared" si="53"/>
        <v>3096.9111013327274</v>
      </c>
      <c r="M265" s="38">
        <f t="shared" si="54"/>
        <v>767.2411203388982</v>
      </c>
      <c r="N265" s="37"/>
      <c r="O265" s="38">
        <f t="shared" si="55"/>
        <v>413.37698882962997</v>
      </c>
      <c r="P265" s="38">
        <f t="shared" si="56"/>
        <v>649.3353299116889</v>
      </c>
      <c r="Q265" s="38">
        <f t="shared" si="57"/>
        <v>143.54143813023109</v>
      </c>
      <c r="R265" s="38">
        <f t="shared" si="58"/>
        <v>-439.0126365326515</v>
      </c>
      <c r="T265" s="22">
        <v>89.01200826232046</v>
      </c>
      <c r="U265" s="22">
        <v>236.9758347013987</v>
      </c>
      <c r="V265" s="22">
        <v>540.4195012616823</v>
      </c>
      <c r="W265" s="22">
        <v>950.7552222191434</v>
      </c>
      <c r="X265" s="22">
        <v>15.1262888004639</v>
      </c>
      <c r="Y265" s="22">
        <v>3.824039874692179</v>
      </c>
      <c r="Z265" s="22">
        <v>33.521986069845056</v>
      </c>
      <c r="AA265" s="22">
        <v>151.36531762258826</v>
      </c>
      <c r="AB265" s="22">
        <v>56.29042520866118</v>
      </c>
      <c r="AC265" s="22">
        <v>252.37935697303374</v>
      </c>
      <c r="AD265" s="22">
        <v>0</v>
      </c>
      <c r="AF265" s="22">
        <v>-7.057063464284229</v>
      </c>
      <c r="AG265" s="22">
        <v>130.06011537638085</v>
      </c>
      <c r="AH265" s="22">
        <v>8.801347831978173</v>
      </c>
      <c r="AI265" s="22">
        <v>147.18988341915792</v>
      </c>
      <c r="AJ265" s="22">
        <v>0.56275021535068</v>
      </c>
      <c r="AK265" s="22">
        <v>0</v>
      </c>
      <c r="AL265" s="22">
        <v>0</v>
      </c>
      <c r="AM265" s="22">
        <v>0</v>
      </c>
      <c r="AN265" s="22">
        <v>16.76817247941521</v>
      </c>
      <c r="AO265" s="22">
        <v>117.0517829716314</v>
      </c>
      <c r="AP265" s="22">
        <v>0</v>
      </c>
      <c r="AR265" s="22">
        <v>0</v>
      </c>
      <c r="AS265" s="22">
        <v>29.803032852607462</v>
      </c>
      <c r="AT265" s="22">
        <v>0</v>
      </c>
      <c r="AU265" s="22">
        <v>59.727909006107545</v>
      </c>
      <c r="AV265" s="22">
        <v>0</v>
      </c>
      <c r="AW265" s="22">
        <v>0</v>
      </c>
      <c r="AX265" s="22">
        <v>0</v>
      </c>
      <c r="AY265" s="22">
        <v>0</v>
      </c>
      <c r="AZ265" s="22">
        <v>386.420012500056</v>
      </c>
      <c r="BA265" s="22">
        <v>173.38437555291782</v>
      </c>
      <c r="BB265" s="22">
        <v>0</v>
      </c>
      <c r="BD265" s="22">
        <v>0</v>
      </c>
      <c r="BE265" s="22">
        <v>0</v>
      </c>
      <c r="BF265" s="22">
        <v>0</v>
      </c>
      <c r="BG265" s="22">
        <v>0</v>
      </c>
      <c r="BH265" s="22">
        <v>0</v>
      </c>
      <c r="BI265" s="22">
        <v>1.6715385057473238</v>
      </c>
      <c r="BJ265" s="22">
        <v>-0.5125208231930848</v>
      </c>
      <c r="BK265" s="22">
        <v>142.38242044767685</v>
      </c>
      <c r="BL265" s="22">
        <v>0</v>
      </c>
      <c r="BM265" s="22">
        <v>0</v>
      </c>
      <c r="BN265" s="22">
        <v>0</v>
      </c>
      <c r="BP265" s="22">
        <v>0</v>
      </c>
      <c r="BQ265" s="22">
        <v>-55.61334152837637</v>
      </c>
      <c r="BR265" s="22">
        <v>-3.20322560219734</v>
      </c>
      <c r="BS265" s="22">
        <v>-75.30714418973197</v>
      </c>
      <c r="BT265" s="22">
        <v>-0.20481134615585492</v>
      </c>
      <c r="BU265" s="22">
        <v>-0.6083517023625106</v>
      </c>
      <c r="BV265" s="22">
        <v>0.18653050122010187</v>
      </c>
      <c r="BW265" s="22">
        <v>-51.819678438764335</v>
      </c>
      <c r="BX265" s="22">
        <v>-146.73919736898338</v>
      </c>
      <c r="BY265" s="22">
        <v>-105.70341685729987</v>
      </c>
      <c r="BZ265" s="22">
        <v>0</v>
      </c>
    </row>
    <row r="266" spans="1:78" ht="12">
      <c r="A266" s="36" t="s">
        <v>23</v>
      </c>
      <c r="B266" s="36">
        <v>1922</v>
      </c>
      <c r="C266" s="36" t="s">
        <v>560</v>
      </c>
      <c r="D266" s="36" t="s">
        <v>561</v>
      </c>
      <c r="E266" s="36">
        <v>906</v>
      </c>
      <c r="F266" s="36" t="s">
        <v>117</v>
      </c>
      <c r="G266" s="36">
        <v>0</v>
      </c>
      <c r="H266" s="36">
        <f t="shared" si="59"/>
        <v>9060</v>
      </c>
      <c r="I266" s="37" t="s">
        <v>120</v>
      </c>
      <c r="J266" s="37"/>
      <c r="K266" s="38">
        <f t="shared" si="52"/>
        <v>323.6363103622742</v>
      </c>
      <c r="L266" s="38">
        <f t="shared" si="53"/>
        <v>792.9811750808724</v>
      </c>
      <c r="M266" s="38">
        <f t="shared" si="54"/>
        <v>469.3448647185983</v>
      </c>
      <c r="N266" s="37"/>
      <c r="O266" s="38">
        <f t="shared" si="55"/>
        <v>97.33955175983075</v>
      </c>
      <c r="P266" s="38">
        <f t="shared" si="56"/>
        <v>398.632713642427</v>
      </c>
      <c r="Q266" s="38">
        <f t="shared" si="57"/>
        <v>34.35996278368899</v>
      </c>
      <c r="R266" s="38">
        <f t="shared" si="58"/>
        <v>-60.987363467348466</v>
      </c>
      <c r="T266" s="22">
        <v>0</v>
      </c>
      <c r="U266" s="22">
        <v>25.851909240152594</v>
      </c>
      <c r="V266" s="22">
        <v>12.886307034555761</v>
      </c>
      <c r="W266" s="22">
        <v>26.060398340600333</v>
      </c>
      <c r="X266" s="22">
        <v>2.160898400066271</v>
      </c>
      <c r="Y266" s="22">
        <v>12.428129592749585</v>
      </c>
      <c r="Z266" s="22">
        <v>5.320950169816676</v>
      </c>
      <c r="AA266" s="22">
        <v>40.712050946765125</v>
      </c>
      <c r="AB266" s="22">
        <v>78.98817730892777</v>
      </c>
      <c r="AC266" s="22">
        <v>119.22748932864005</v>
      </c>
      <c r="AD266" s="22">
        <v>0</v>
      </c>
      <c r="AF266" s="22">
        <v>0</v>
      </c>
      <c r="AG266" s="22">
        <v>14.188376222877915</v>
      </c>
      <c r="AH266" s="22">
        <v>0.20986820463733347</v>
      </c>
      <c r="AI266" s="22">
        <v>4.0345053111111335</v>
      </c>
      <c r="AJ266" s="22">
        <v>0.08039288790724</v>
      </c>
      <c r="AK266" s="22">
        <v>0</v>
      </c>
      <c r="AL266" s="22">
        <v>0</v>
      </c>
      <c r="AM266" s="22">
        <v>0</v>
      </c>
      <c r="AN266" s="22">
        <v>23.529532350147147</v>
      </c>
      <c r="AO266" s="22">
        <v>55.29687678314998</v>
      </c>
      <c r="AP266" s="22">
        <v>0</v>
      </c>
      <c r="AR266" s="22">
        <v>0</v>
      </c>
      <c r="AS266" s="22">
        <v>18.296345991870005</v>
      </c>
      <c r="AT266" s="22">
        <v>0</v>
      </c>
      <c r="AU266" s="22">
        <v>36.66749266597083</v>
      </c>
      <c r="AV266" s="22">
        <v>0</v>
      </c>
      <c r="AW266" s="22">
        <v>0</v>
      </c>
      <c r="AX266" s="22">
        <v>0</v>
      </c>
      <c r="AY266" s="22">
        <v>0</v>
      </c>
      <c r="AZ266" s="22">
        <v>237.2266702469241</v>
      </c>
      <c r="BA266" s="22">
        <v>106.44220473766204</v>
      </c>
      <c r="BB266" s="22">
        <v>0</v>
      </c>
      <c r="BD266" s="22">
        <v>0</v>
      </c>
      <c r="BE266" s="22">
        <v>0</v>
      </c>
      <c r="BF266" s="22">
        <v>0</v>
      </c>
      <c r="BG266" s="22">
        <v>0</v>
      </c>
      <c r="BH266" s="22">
        <v>0</v>
      </c>
      <c r="BI266" s="22">
        <v>3.7187922631725496</v>
      </c>
      <c r="BJ266" s="22">
        <v>-0.05996962969699681</v>
      </c>
      <c r="BK266" s="22">
        <v>30.701140150213437</v>
      </c>
      <c r="BL266" s="22">
        <v>0</v>
      </c>
      <c r="BM266" s="22">
        <v>0</v>
      </c>
      <c r="BN266" s="22">
        <v>0</v>
      </c>
      <c r="BP266" s="22">
        <v>0</v>
      </c>
      <c r="BQ266" s="22">
        <v>-3.7356914318094976</v>
      </c>
      <c r="BR266" s="22">
        <v>-0.02413451002259133</v>
      </c>
      <c r="BS266" s="22">
        <v>-4.680665086047204</v>
      </c>
      <c r="BT266" s="22">
        <v>-0.00924505435349398</v>
      </c>
      <c r="BU266" s="22">
        <v>-0.42765520057013506</v>
      </c>
      <c r="BV266" s="22">
        <v>0.006896412114804899</v>
      </c>
      <c r="BW266" s="22">
        <v>-3.5305823287559512</v>
      </c>
      <c r="BX266" s="22">
        <v>-29.986548919627865</v>
      </c>
      <c r="BY266" s="22">
        <v>-18.599737348276534</v>
      </c>
      <c r="BZ266" s="22">
        <v>0</v>
      </c>
    </row>
    <row r="267" spans="1:78" ht="12">
      <c r="A267" s="36" t="s">
        <v>23</v>
      </c>
      <c r="B267" s="36">
        <v>1923</v>
      </c>
      <c r="C267" s="36" t="s">
        <v>562</v>
      </c>
      <c r="D267" s="36" t="s">
        <v>563</v>
      </c>
      <c r="E267" s="36">
        <v>909</v>
      </c>
      <c r="F267" s="36" t="s">
        <v>119</v>
      </c>
      <c r="G267" s="36">
        <v>1</v>
      </c>
      <c r="H267" s="36">
        <f t="shared" si="59"/>
        <v>9091</v>
      </c>
      <c r="I267" s="37" t="str">
        <f t="shared" si="51"/>
        <v>Windsor</v>
      </c>
      <c r="J267" s="37"/>
      <c r="K267" s="38">
        <f t="shared" si="52"/>
        <v>1015.9231625400778</v>
      </c>
      <c r="L267" s="38">
        <f t="shared" si="53"/>
        <v>1828.8609323028313</v>
      </c>
      <c r="M267" s="38">
        <f t="shared" si="54"/>
        <v>812.9377697627535</v>
      </c>
      <c r="N267" s="37"/>
      <c r="O267" s="38">
        <f t="shared" si="55"/>
        <v>202.70094812894428</v>
      </c>
      <c r="P267" s="38">
        <f t="shared" si="56"/>
        <v>429.37423729184303</v>
      </c>
      <c r="Q267" s="38">
        <f t="shared" si="57"/>
        <v>180.8625843419662</v>
      </c>
      <c r="R267" s="38">
        <f t="shared" si="58"/>
        <v>0</v>
      </c>
      <c r="T267" s="22">
        <v>0</v>
      </c>
      <c r="U267" s="22">
        <v>43.086515400254314</v>
      </c>
      <c r="V267" s="22">
        <v>70.87468869005669</v>
      </c>
      <c r="W267" s="22">
        <v>97.0525179580978</v>
      </c>
      <c r="X267" s="22">
        <v>4.321796800132543</v>
      </c>
      <c r="Y267" s="22">
        <v>23.90024921682612</v>
      </c>
      <c r="Z267" s="22">
        <v>31.39360600191838</v>
      </c>
      <c r="AA267" s="22">
        <v>252.62349561838874</v>
      </c>
      <c r="AB267" s="22">
        <v>69.00116638481046</v>
      </c>
      <c r="AC267" s="22">
        <v>214.0873166047114</v>
      </c>
      <c r="AD267" s="22">
        <v>209.58180986488142</v>
      </c>
      <c r="AF267" s="22">
        <v>0</v>
      </c>
      <c r="AG267" s="22">
        <v>23.64729370479652</v>
      </c>
      <c r="AH267" s="22">
        <v>1.1542751255053338</v>
      </c>
      <c r="AI267" s="22">
        <v>15.025054262069048</v>
      </c>
      <c r="AJ267" s="22">
        <v>0.16078577581448003</v>
      </c>
      <c r="AK267" s="22">
        <v>0</v>
      </c>
      <c r="AL267" s="22">
        <v>0</v>
      </c>
      <c r="AM267" s="22">
        <v>0</v>
      </c>
      <c r="AN267" s="22">
        <v>20.554534007025094</v>
      </c>
      <c r="AO267" s="22">
        <v>99.29220210697008</v>
      </c>
      <c r="AP267" s="22">
        <v>42.866803146763715</v>
      </c>
      <c r="AR267" s="22">
        <v>0</v>
      </c>
      <c r="AS267" s="22">
        <v>19.707312863774785</v>
      </c>
      <c r="AT267" s="22">
        <v>0</v>
      </c>
      <c r="AU267" s="22">
        <v>39.49519484489146</v>
      </c>
      <c r="AV267" s="22">
        <v>0</v>
      </c>
      <c r="AW267" s="22">
        <v>0</v>
      </c>
      <c r="AX267" s="22">
        <v>0</v>
      </c>
      <c r="AY267" s="22">
        <v>0</v>
      </c>
      <c r="AZ267" s="22">
        <v>255.52097737247925</v>
      </c>
      <c r="BA267" s="22">
        <v>114.65075221069752</v>
      </c>
      <c r="BB267" s="22">
        <v>0</v>
      </c>
      <c r="BD267" s="22">
        <v>0</v>
      </c>
      <c r="BE267" s="22">
        <v>0</v>
      </c>
      <c r="BF267" s="22">
        <v>0</v>
      </c>
      <c r="BG267" s="22">
        <v>0</v>
      </c>
      <c r="BH267" s="22">
        <v>0</v>
      </c>
      <c r="BI267" s="22">
        <v>7.375171988142927</v>
      </c>
      <c r="BJ267" s="22">
        <v>-0.3233339431766402</v>
      </c>
      <c r="BK267" s="22">
        <v>173.81074629699992</v>
      </c>
      <c r="BL267" s="22">
        <v>0</v>
      </c>
      <c r="BM267" s="22">
        <v>0</v>
      </c>
      <c r="BN267" s="22">
        <v>0</v>
      </c>
      <c r="BP267" s="22">
        <v>0</v>
      </c>
      <c r="BQ267" s="22">
        <v>0</v>
      </c>
      <c r="BR267" s="22">
        <v>0</v>
      </c>
      <c r="BS267" s="22">
        <v>0</v>
      </c>
      <c r="BT267" s="22">
        <v>0</v>
      </c>
      <c r="BU267" s="22">
        <v>0</v>
      </c>
      <c r="BV267" s="22">
        <v>0</v>
      </c>
      <c r="BW267" s="22">
        <v>0</v>
      </c>
      <c r="BX267" s="22">
        <v>0</v>
      </c>
      <c r="BY267" s="22">
        <v>0</v>
      </c>
      <c r="BZ267" s="22">
        <v>0</v>
      </c>
    </row>
    <row r="269" spans="4:42" ht="12">
      <c r="D269" s="37" t="s">
        <v>26</v>
      </c>
      <c r="K269" s="22">
        <f>SUM(K7:K267)</f>
        <v>1579931.0830277533</v>
      </c>
      <c r="L269" s="22">
        <f>SUM(L7:L267)</f>
        <v>2315180.5117826774</v>
      </c>
      <c r="M269" s="22">
        <f>SUM(M7:M267)</f>
        <v>735249.4287549235</v>
      </c>
      <c r="O269" s="22">
        <f>SUM(O7:O267)</f>
        <v>172078.85825877186</v>
      </c>
      <c r="P269" s="22">
        <f>SUM(P7:P267)</f>
        <v>195895.12154942637</v>
      </c>
      <c r="Q269" s="22">
        <f>SUM(Q7:Q267)</f>
        <v>270486.1364423039</v>
      </c>
      <c r="R269" s="22">
        <f>SUM(R7:R267)</f>
        <v>96789.3125044214</v>
      </c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</row>
    <row r="271" ht="12">
      <c r="T271" s="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&amp;CDraft Preferred Scenario of the Sustainable Communities Strategy (Jobs-Housing Connection Strategy),  adopted and released by ABAG Executive Board and MTC on May 17,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2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421875" style="0" customWidth="1"/>
    <col min="3" max="3" width="29.421875" style="0" customWidth="1"/>
    <col min="4" max="4" width="7.7109375" style="0" customWidth="1"/>
    <col min="5" max="5" width="3.140625" style="0" customWidth="1"/>
    <col min="30" max="30" width="16.8515625" style="0" customWidth="1"/>
    <col min="31" max="31" width="25.28125" style="0" customWidth="1"/>
    <col min="36" max="36" width="29.7109375" style="0" customWidth="1"/>
  </cols>
  <sheetData>
    <row r="1" ht="12">
      <c r="A1" t="s">
        <v>580</v>
      </c>
    </row>
    <row r="2" ht="12">
      <c r="A2" t="s">
        <v>581</v>
      </c>
    </row>
    <row r="3" ht="12.75" thickBot="1"/>
    <row r="4" spans="3:4" ht="12.75" thickBot="1">
      <c r="C4" s="47" t="s">
        <v>582</v>
      </c>
      <c r="D4" s="48"/>
    </row>
    <row r="5" spans="3:6" ht="12">
      <c r="C5" s="49" t="s">
        <v>583</v>
      </c>
      <c r="D5" s="50">
        <v>0.1</v>
      </c>
      <c r="F5" s="51" t="s">
        <v>584</v>
      </c>
    </row>
    <row r="6" spans="3:6" ht="12">
      <c r="C6" s="52" t="s">
        <v>585</v>
      </c>
      <c r="D6" s="53">
        <v>0.1</v>
      </c>
      <c r="F6" s="51" t="s">
        <v>586</v>
      </c>
    </row>
    <row r="7" spans="3:6" ht="12">
      <c r="C7" s="52" t="s">
        <v>587</v>
      </c>
      <c r="D7" s="53">
        <v>0.2</v>
      </c>
      <c r="F7" s="51" t="s">
        <v>588</v>
      </c>
    </row>
    <row r="8" spans="3:6" ht="12">
      <c r="C8" s="52" t="s">
        <v>589</v>
      </c>
      <c r="D8" s="53">
        <v>0.1</v>
      </c>
      <c r="F8" s="51" t="s">
        <v>590</v>
      </c>
    </row>
    <row r="9" spans="3:6" ht="12">
      <c r="C9" s="52" t="s">
        <v>591</v>
      </c>
      <c r="D9" s="53">
        <v>0.1</v>
      </c>
      <c r="F9" s="51" t="s">
        <v>592</v>
      </c>
    </row>
    <row r="10" spans="3:6" ht="12">
      <c r="C10" s="52" t="s">
        <v>593</v>
      </c>
      <c r="D10" s="53">
        <v>0.15</v>
      </c>
      <c r="F10" s="51" t="s">
        <v>594</v>
      </c>
    </row>
    <row r="11" spans="3:6" ht="12">
      <c r="C11" s="52" t="s">
        <v>595</v>
      </c>
      <c r="D11" s="53">
        <v>0.2</v>
      </c>
      <c r="F11" s="51" t="s">
        <v>596</v>
      </c>
    </row>
    <row r="12" spans="3:6" ht="12">
      <c r="C12" s="52" t="s">
        <v>597</v>
      </c>
      <c r="D12" s="53">
        <v>0.05</v>
      </c>
      <c r="F12" s="51" t="s">
        <v>598</v>
      </c>
    </row>
    <row r="13" spans="3:4" ht="12.75" thickBot="1">
      <c r="C13" s="54" t="s">
        <v>26</v>
      </c>
      <c r="D13" s="55">
        <f>SUM(D5:D12)</f>
        <v>1</v>
      </c>
    </row>
    <row r="14" spans="32:43" ht="12" customHeight="1">
      <c r="AF14" s="56"/>
      <c r="AG14" s="56"/>
      <c r="AH14" s="56"/>
      <c r="AI14" s="28"/>
      <c r="AO14" s="87"/>
      <c r="AP14" s="88"/>
      <c r="AQ14" s="88"/>
    </row>
    <row r="15" spans="1:34" ht="12.75">
      <c r="A15" s="2"/>
      <c r="B15" s="2"/>
      <c r="C15" s="2"/>
      <c r="D15" s="2"/>
      <c r="E15" s="2"/>
      <c r="F15" s="89" t="s">
        <v>583</v>
      </c>
      <c r="G15" s="89"/>
      <c r="H15" s="89"/>
      <c r="I15" s="89" t="s">
        <v>585</v>
      </c>
      <c r="J15" s="89"/>
      <c r="K15" s="89"/>
      <c r="L15" s="90" t="s">
        <v>587</v>
      </c>
      <c r="M15" s="90"/>
      <c r="N15" s="90"/>
      <c r="O15" s="90" t="s">
        <v>589</v>
      </c>
      <c r="P15" s="90"/>
      <c r="Q15" s="90"/>
      <c r="R15" s="90" t="s">
        <v>591</v>
      </c>
      <c r="S15" s="90"/>
      <c r="T15" s="90"/>
      <c r="U15" s="90" t="s">
        <v>593</v>
      </c>
      <c r="V15" s="90"/>
      <c r="W15" s="90"/>
      <c r="X15" s="90" t="s">
        <v>595</v>
      </c>
      <c r="Y15" s="90"/>
      <c r="Z15" s="90"/>
      <c r="AA15" s="90" t="s">
        <v>597</v>
      </c>
      <c r="AB15" s="90"/>
      <c r="AC15" s="90"/>
      <c r="AD15" s="57" t="s">
        <v>599</v>
      </c>
      <c r="AE15" s="58" t="s">
        <v>600</v>
      </c>
      <c r="AH15" s="59"/>
    </row>
    <row r="16" spans="1:34" ht="12.75">
      <c r="A16" s="60" t="s">
        <v>6</v>
      </c>
      <c r="B16" s="60" t="s">
        <v>130</v>
      </c>
      <c r="C16" s="60" t="s">
        <v>131</v>
      </c>
      <c r="D16" s="60" t="s">
        <v>132</v>
      </c>
      <c r="E16" s="61"/>
      <c r="F16" s="62" t="s">
        <v>601</v>
      </c>
      <c r="G16" s="62" t="s">
        <v>602</v>
      </c>
      <c r="H16" s="62" t="s">
        <v>603</v>
      </c>
      <c r="I16" s="62" t="s">
        <v>601</v>
      </c>
      <c r="J16" s="62" t="s">
        <v>602</v>
      </c>
      <c r="K16" s="62" t="s">
        <v>603</v>
      </c>
      <c r="L16" s="62" t="s">
        <v>604</v>
      </c>
      <c r="M16" s="62" t="s">
        <v>605</v>
      </c>
      <c r="N16" s="62" t="s">
        <v>603</v>
      </c>
      <c r="O16" s="62" t="s">
        <v>590</v>
      </c>
      <c r="P16" s="62" t="s">
        <v>606</v>
      </c>
      <c r="Q16" s="62" t="s">
        <v>603</v>
      </c>
      <c r="R16" s="62" t="s">
        <v>592</v>
      </c>
      <c r="S16" s="62" t="s">
        <v>606</v>
      </c>
      <c r="T16" s="62" t="s">
        <v>603</v>
      </c>
      <c r="U16" s="62" t="s">
        <v>594</v>
      </c>
      <c r="V16" s="62" t="s">
        <v>606</v>
      </c>
      <c r="W16" s="62" t="s">
        <v>603</v>
      </c>
      <c r="X16" s="62" t="s">
        <v>596</v>
      </c>
      <c r="Y16" s="62" t="s">
        <v>606</v>
      </c>
      <c r="Z16" s="62" t="s">
        <v>603</v>
      </c>
      <c r="AA16" s="62" t="s">
        <v>598</v>
      </c>
      <c r="AB16" s="62" t="s">
        <v>606</v>
      </c>
      <c r="AC16" s="62" t="s">
        <v>603</v>
      </c>
      <c r="AD16" s="63" t="s">
        <v>607</v>
      </c>
      <c r="AE16" s="64" t="s">
        <v>608</v>
      </c>
      <c r="AH16" s="59"/>
    </row>
    <row r="17" spans="1:34" s="42" customFormat="1" ht="12">
      <c r="A17" s="65"/>
      <c r="B17" s="65"/>
      <c r="C17" s="65"/>
      <c r="D17" s="65"/>
      <c r="E17" s="65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65"/>
      <c r="AE17" s="66"/>
      <c r="AH17" s="59"/>
    </row>
    <row r="18" spans="1:34" ht="12">
      <c r="A18" s="67" t="s">
        <v>7</v>
      </c>
      <c r="B18" s="68">
        <v>101</v>
      </c>
      <c r="C18" s="68" t="s">
        <v>7</v>
      </c>
      <c r="D18" s="67">
        <v>1</v>
      </c>
      <c r="E18" s="67"/>
      <c r="F18" s="69">
        <v>25323.80440527681</v>
      </c>
      <c r="G18" s="70">
        <f aca="true" t="shared" si="0" ref="G18:G31">F18/MAX(F$18:F$40)</f>
        <v>0.12658625872177928</v>
      </c>
      <c r="H18" s="70">
        <f aca="true" t="shared" si="1" ref="H18:H31">G18*$D$5</f>
        <v>0.012658625872177929</v>
      </c>
      <c r="I18" s="69">
        <v>6833.382111819837</v>
      </c>
      <c r="J18" s="70">
        <f aca="true" t="shared" si="2" ref="J18:J31">I18/MAX(I$18:I$40)</f>
        <v>0.1220642759563852</v>
      </c>
      <c r="K18" s="70">
        <f aca="true" t="shared" si="3" ref="K18:K31">J18*$D$6</f>
        <v>0.01220642759563852</v>
      </c>
      <c r="L18" s="71">
        <v>1.1382893928152882</v>
      </c>
      <c r="M18" s="70">
        <f aca="true" t="shared" si="4" ref="M18:M31">IF(L18&gt;1,1,IF(L18&gt;0.67,0.67,IF(L18&gt;0.33,0.33,0)))</f>
        <v>1</v>
      </c>
      <c r="N18" s="72">
        <f aca="true" t="shared" si="5" ref="N18:N31">M18*$D$7</f>
        <v>0.2</v>
      </c>
      <c r="O18" s="73">
        <v>0.035743001590591295</v>
      </c>
      <c r="P18" s="70">
        <f aca="true" t="shared" si="6" ref="P18:P31">O18/MAX(O$18:O$40)</f>
        <v>0.1451079535386836</v>
      </c>
      <c r="Q18" s="70">
        <f aca="true" t="shared" si="7" ref="Q18:Q31">P18*$D$8</f>
        <v>0.014510795353868362</v>
      </c>
      <c r="R18" s="73">
        <v>0.031024653282641763</v>
      </c>
      <c r="S18" s="70">
        <f aca="true" t="shared" si="8" ref="S18:S31">R18/MAX(R$18:R$40)</f>
        <v>0.13563895581083066</v>
      </c>
      <c r="T18" s="70">
        <f aca="true" t="shared" si="9" ref="T18:T31">S18*$D$9</f>
        <v>0.013563895581083067</v>
      </c>
      <c r="U18" s="69">
        <v>2237.369201822771</v>
      </c>
      <c r="V18" s="70">
        <f aca="true" t="shared" si="10" ref="V18:V31">U18/MAX(U$18:U$40)</f>
        <v>0.15092221559979926</v>
      </c>
      <c r="W18" s="70">
        <f aca="true" t="shared" si="11" ref="W18:W31">V18*$D$10</f>
        <v>0.02263833233996989</v>
      </c>
      <c r="X18" s="69">
        <v>15.526478351210198</v>
      </c>
      <c r="Y18" s="70">
        <f aca="true" t="shared" si="12" ref="Y18:Y31">IF(X18&lt;20,1,IF(X18&lt;40,0.67,IF(X18&lt;90,0.33,0)))</f>
        <v>1</v>
      </c>
      <c r="Z18" s="72">
        <f aca="true" t="shared" si="13" ref="Z18:Z31">Y18*$D$11</f>
        <v>0.2</v>
      </c>
      <c r="AA18" s="73">
        <v>0.1273209549071618</v>
      </c>
      <c r="AB18" s="70">
        <f aca="true" t="shared" si="14" ref="AB18:AB31">IF(AA18&gt;0.2,1,IF(AA18&gt;0.1,0.67,0.33))</f>
        <v>0.67</v>
      </c>
      <c r="AC18" s="2">
        <f aca="true" t="shared" si="15" ref="AC18:AC31">AB18*$D$12</f>
        <v>0.0335</v>
      </c>
      <c r="AD18" s="70">
        <f aca="true" t="shared" si="16" ref="AD18:AD81">IF(D18&gt;0,H18+K18+N18+Q18+T18+W18+Z18+AC18,"")</f>
        <v>0.5090780767427378</v>
      </c>
      <c r="AE18" s="74">
        <f aca="true" t="shared" si="17" ref="AE18:AE81">IF(AD18&lt;&gt;"",$AD18-(SUMIF($A$18:$A$229,$A18,$AD$18:$AD$229)/SUMIF($A$18:$A$229,$A18,$D$18:$D$229)),0)+1</f>
        <v>1.0410196354456998</v>
      </c>
      <c r="AF18" s="75"/>
      <c r="AG18" s="76"/>
      <c r="AH18" s="59"/>
    </row>
    <row r="19" spans="1:34" ht="12">
      <c r="A19" s="67" t="s">
        <v>7</v>
      </c>
      <c r="B19" s="68">
        <v>102</v>
      </c>
      <c r="C19" s="68" t="s">
        <v>8</v>
      </c>
      <c r="D19" s="67">
        <v>1</v>
      </c>
      <c r="E19" s="67"/>
      <c r="F19" s="69">
        <v>4584.484430459205</v>
      </c>
      <c r="G19" s="70">
        <f t="shared" si="0"/>
        <v>0.02291649086103161</v>
      </c>
      <c r="H19" s="70">
        <f t="shared" si="1"/>
        <v>0.002291649086103161</v>
      </c>
      <c r="I19" s="69">
        <v>643.5781860318474</v>
      </c>
      <c r="J19" s="70">
        <f t="shared" si="2"/>
        <v>0.011496196760813076</v>
      </c>
      <c r="K19" s="70">
        <f t="shared" si="3"/>
        <v>0.0011496196760813076</v>
      </c>
      <c r="L19" s="71">
        <v>0.7403237059042802</v>
      </c>
      <c r="M19" s="70">
        <f t="shared" si="4"/>
        <v>0.67</v>
      </c>
      <c r="N19" s="72">
        <f t="shared" si="5"/>
        <v>0.134</v>
      </c>
      <c r="O19" s="73">
        <v>0.0059985140594283025</v>
      </c>
      <c r="P19" s="70">
        <f t="shared" si="6"/>
        <v>0.024352518274956186</v>
      </c>
      <c r="Q19" s="70">
        <f t="shared" si="7"/>
        <v>0.0024352518274956187</v>
      </c>
      <c r="R19" s="73">
        <v>0.0025936710821056483</v>
      </c>
      <c r="S19" s="70">
        <f t="shared" si="8"/>
        <v>0.011339460721399599</v>
      </c>
      <c r="T19" s="70">
        <f t="shared" si="9"/>
        <v>0.0011339460721399598</v>
      </c>
      <c r="U19" s="69">
        <v>2382.582355315604</v>
      </c>
      <c r="V19" s="70">
        <f t="shared" si="10"/>
        <v>0.1607175997686335</v>
      </c>
      <c r="W19" s="70">
        <f t="shared" si="11"/>
        <v>0.024107639965295025</v>
      </c>
      <c r="X19" s="69">
        <v>13.785252263906857</v>
      </c>
      <c r="Y19" s="70">
        <f t="shared" si="12"/>
        <v>1</v>
      </c>
      <c r="Z19" s="72">
        <f t="shared" si="13"/>
        <v>0.2</v>
      </c>
      <c r="AA19" s="73">
        <v>0.14122137404580154</v>
      </c>
      <c r="AB19" s="70">
        <f t="shared" si="14"/>
        <v>0.67</v>
      </c>
      <c r="AC19" s="2">
        <f t="shared" si="15"/>
        <v>0.0335</v>
      </c>
      <c r="AD19" s="70">
        <f t="shared" si="16"/>
        <v>0.39861810662711505</v>
      </c>
      <c r="AE19" s="74">
        <f t="shared" si="17"/>
        <v>0.9305596653300772</v>
      </c>
      <c r="AF19" s="77"/>
      <c r="AG19" s="78"/>
      <c r="AH19" s="59"/>
    </row>
    <row r="20" spans="1:34" ht="12">
      <c r="A20" s="67" t="s">
        <v>7</v>
      </c>
      <c r="B20" s="68">
        <v>103</v>
      </c>
      <c r="C20" s="68" t="s">
        <v>10</v>
      </c>
      <c r="D20" s="67">
        <v>1</v>
      </c>
      <c r="E20" s="67"/>
      <c r="F20" s="69">
        <v>59119.276837337726</v>
      </c>
      <c r="G20" s="70">
        <f t="shared" si="0"/>
        <v>0.29551989714532484</v>
      </c>
      <c r="H20" s="70">
        <f t="shared" si="1"/>
        <v>0.029551989714532486</v>
      </c>
      <c r="I20" s="69">
        <v>11948.14542797773</v>
      </c>
      <c r="J20" s="70">
        <f t="shared" si="2"/>
        <v>0.21342897218713996</v>
      </c>
      <c r="K20" s="70">
        <f t="shared" si="3"/>
        <v>0.021342897218713998</v>
      </c>
      <c r="L20" s="71">
        <v>0.7729913462884845</v>
      </c>
      <c r="M20" s="70">
        <f t="shared" si="4"/>
        <v>0.67</v>
      </c>
      <c r="N20" s="72">
        <f t="shared" si="5"/>
        <v>0.134</v>
      </c>
      <c r="O20" s="73">
        <v>0.09984385946607253</v>
      </c>
      <c r="P20" s="70">
        <f t="shared" si="6"/>
        <v>0.40534195439085485</v>
      </c>
      <c r="Q20" s="70">
        <f t="shared" si="7"/>
        <v>0.040534195439085485</v>
      </c>
      <c r="R20" s="73">
        <v>0.08554057167414338</v>
      </c>
      <c r="S20" s="70">
        <f t="shared" si="8"/>
        <v>0.3739810954739655</v>
      </c>
      <c r="T20" s="70">
        <f t="shared" si="9"/>
        <v>0.03739810954739655</v>
      </c>
      <c r="U20" s="69">
        <v>6450.901570526552</v>
      </c>
      <c r="V20" s="70">
        <f t="shared" si="10"/>
        <v>0.4351469381302463</v>
      </c>
      <c r="W20" s="70">
        <f t="shared" si="11"/>
        <v>0.06527204071953695</v>
      </c>
      <c r="X20" s="69">
        <v>15.337664299743164</v>
      </c>
      <c r="Y20" s="70">
        <f t="shared" si="12"/>
        <v>1</v>
      </c>
      <c r="Z20" s="72">
        <f t="shared" si="13"/>
        <v>0.2</v>
      </c>
      <c r="AA20" s="73">
        <v>0.2316538882803943</v>
      </c>
      <c r="AB20" s="70">
        <f t="shared" si="14"/>
        <v>1</v>
      </c>
      <c r="AC20" s="2">
        <f t="shared" si="15"/>
        <v>0.05</v>
      </c>
      <c r="AD20" s="70">
        <f t="shared" si="16"/>
        <v>0.5780992326392655</v>
      </c>
      <c r="AE20" s="74">
        <f t="shared" si="17"/>
        <v>1.1100407913422277</v>
      </c>
      <c r="AF20" s="77"/>
      <c r="AG20" s="78"/>
      <c r="AH20" s="59"/>
    </row>
    <row r="21" spans="1:34" ht="12">
      <c r="A21" s="67" t="s">
        <v>7</v>
      </c>
      <c r="B21" s="68">
        <v>104</v>
      </c>
      <c r="C21" s="68" t="s">
        <v>12</v>
      </c>
      <c r="D21" s="67">
        <v>1</v>
      </c>
      <c r="E21" s="67"/>
      <c r="F21" s="69">
        <v>16335.52614252701</v>
      </c>
      <c r="G21" s="70">
        <f t="shared" si="0"/>
        <v>0.08165649621758363</v>
      </c>
      <c r="H21" s="70">
        <f t="shared" si="1"/>
        <v>0.008165649621758362</v>
      </c>
      <c r="I21" s="69">
        <v>3202.068117922206</v>
      </c>
      <c r="J21" s="70">
        <f t="shared" si="2"/>
        <v>0.057198341901753755</v>
      </c>
      <c r="K21" s="70">
        <f t="shared" si="3"/>
        <v>0.0057198341901753755</v>
      </c>
      <c r="L21" s="71">
        <v>1.0167417762611743</v>
      </c>
      <c r="M21" s="70">
        <f t="shared" si="4"/>
        <v>1</v>
      </c>
      <c r="N21" s="72">
        <f t="shared" si="5"/>
        <v>0.2</v>
      </c>
      <c r="O21" s="73">
        <v>0.0247217656845834</v>
      </c>
      <c r="P21" s="70">
        <f t="shared" si="6"/>
        <v>0.10036439769224781</v>
      </c>
      <c r="Q21" s="70">
        <f t="shared" si="7"/>
        <v>0.010036439769224782</v>
      </c>
      <c r="R21" s="73">
        <v>0.028903360188606536</v>
      </c>
      <c r="S21" s="70">
        <f t="shared" si="8"/>
        <v>0.12636471904104704</v>
      </c>
      <c r="T21" s="70">
        <f t="shared" si="9"/>
        <v>0.012636471904104704</v>
      </c>
      <c r="U21" s="69">
        <v>1327.2645137231789</v>
      </c>
      <c r="V21" s="70">
        <f t="shared" si="10"/>
        <v>0.08953091020243685</v>
      </c>
      <c r="W21" s="70">
        <f t="shared" si="11"/>
        <v>0.013429636530365528</v>
      </c>
      <c r="X21" s="69">
        <v>63.16690442225392</v>
      </c>
      <c r="Y21" s="70">
        <f t="shared" si="12"/>
        <v>0.33</v>
      </c>
      <c r="Z21" s="72">
        <f t="shared" si="13"/>
        <v>0.066</v>
      </c>
      <c r="AA21" s="73">
        <v>0.10049019607843138</v>
      </c>
      <c r="AB21" s="70">
        <f t="shared" si="14"/>
        <v>0.67</v>
      </c>
      <c r="AC21" s="2">
        <f t="shared" si="15"/>
        <v>0.0335</v>
      </c>
      <c r="AD21" s="70">
        <f t="shared" si="16"/>
        <v>0.3494880320156287</v>
      </c>
      <c r="AE21" s="74">
        <f t="shared" si="17"/>
        <v>0.8814295907185907</v>
      </c>
      <c r="AF21" s="77"/>
      <c r="AG21" s="78"/>
      <c r="AH21" s="59"/>
    </row>
    <row r="22" spans="1:34" ht="12">
      <c r="A22" s="67" t="s">
        <v>7</v>
      </c>
      <c r="B22" s="68">
        <v>105</v>
      </c>
      <c r="C22" s="68" t="s">
        <v>14</v>
      </c>
      <c r="D22" s="67">
        <v>1</v>
      </c>
      <c r="E22" s="67"/>
      <c r="F22" s="69">
        <v>17662.333798686574</v>
      </c>
      <c r="G22" s="70">
        <f t="shared" si="0"/>
        <v>0.08828881790782914</v>
      </c>
      <c r="H22" s="70">
        <f t="shared" si="1"/>
        <v>0.008828881790782913</v>
      </c>
      <c r="I22" s="69">
        <v>6454.441307086636</v>
      </c>
      <c r="J22" s="70">
        <f t="shared" si="2"/>
        <v>0.11529528013510956</v>
      </c>
      <c r="K22" s="70">
        <f t="shared" si="3"/>
        <v>0.011529528013510957</v>
      </c>
      <c r="L22" s="71">
        <v>1.5567765514766108</v>
      </c>
      <c r="M22" s="70">
        <f t="shared" si="4"/>
        <v>1</v>
      </c>
      <c r="N22" s="72">
        <f t="shared" si="5"/>
        <v>0.2</v>
      </c>
      <c r="O22" s="73">
        <v>0.026739505514541684</v>
      </c>
      <c r="P22" s="70">
        <f t="shared" si="6"/>
        <v>0.10855593406214825</v>
      </c>
      <c r="Q22" s="70">
        <f t="shared" si="7"/>
        <v>0.010855593406214826</v>
      </c>
      <c r="R22" s="73">
        <v>0.06518945840104028</v>
      </c>
      <c r="S22" s="70">
        <f t="shared" si="8"/>
        <v>0.28500657160729326</v>
      </c>
      <c r="T22" s="70">
        <f t="shared" si="9"/>
        <v>0.028500657160729328</v>
      </c>
      <c r="U22" s="69">
        <v>14824.651181610052</v>
      </c>
      <c r="V22" s="70">
        <f t="shared" si="10"/>
        <v>1</v>
      </c>
      <c r="W22" s="70">
        <f t="shared" si="11"/>
        <v>0.15</v>
      </c>
      <c r="X22" s="69">
        <v>12.743362831858407</v>
      </c>
      <c r="Y22" s="70">
        <f t="shared" si="12"/>
        <v>1</v>
      </c>
      <c r="Z22" s="72">
        <f t="shared" si="13"/>
        <v>0.2</v>
      </c>
      <c r="AA22" s="73">
        <v>0.22790697674418606</v>
      </c>
      <c r="AB22" s="70">
        <f t="shared" si="14"/>
        <v>1</v>
      </c>
      <c r="AC22" s="2">
        <f t="shared" si="15"/>
        <v>0.05</v>
      </c>
      <c r="AD22" s="70">
        <f t="shared" si="16"/>
        <v>0.659714660371238</v>
      </c>
      <c r="AE22" s="74">
        <f t="shared" si="17"/>
        <v>1.1916562190742002</v>
      </c>
      <c r="AF22" s="77"/>
      <c r="AG22" s="78"/>
      <c r="AH22" s="59"/>
    </row>
    <row r="23" spans="1:34" ht="12">
      <c r="A23" s="67" t="s">
        <v>7</v>
      </c>
      <c r="B23" s="68">
        <v>106</v>
      </c>
      <c r="C23" s="68" t="s">
        <v>16</v>
      </c>
      <c r="D23" s="67">
        <v>1</v>
      </c>
      <c r="E23" s="67"/>
      <c r="F23" s="69">
        <v>94145.61401444394</v>
      </c>
      <c r="G23" s="70">
        <f t="shared" si="0"/>
        <v>0.4706062668320828</v>
      </c>
      <c r="H23" s="70">
        <f t="shared" si="1"/>
        <v>0.04706062668320828</v>
      </c>
      <c r="I23" s="69">
        <v>19854.951212577984</v>
      </c>
      <c r="J23" s="70">
        <f t="shared" si="2"/>
        <v>0.35466774786683875</v>
      </c>
      <c r="K23" s="70">
        <f t="shared" si="3"/>
        <v>0.03546677478668388</v>
      </c>
      <c r="L23" s="71">
        <v>1.0590511095118957</v>
      </c>
      <c r="M23" s="70">
        <f t="shared" si="4"/>
        <v>1</v>
      </c>
      <c r="N23" s="72">
        <f t="shared" si="5"/>
        <v>0.2</v>
      </c>
      <c r="O23" s="73">
        <v>0.14677212544943016</v>
      </c>
      <c r="P23" s="70">
        <f t="shared" si="6"/>
        <v>0.5958593798148172</v>
      </c>
      <c r="Q23" s="70">
        <f t="shared" si="7"/>
        <v>0.05958593798148172</v>
      </c>
      <c r="R23" s="73">
        <v>0.22872966764732694</v>
      </c>
      <c r="S23" s="70">
        <f t="shared" si="8"/>
        <v>1</v>
      </c>
      <c r="T23" s="70">
        <f t="shared" si="9"/>
        <v>0.1</v>
      </c>
      <c r="U23" s="69">
        <v>1293.2584206570134</v>
      </c>
      <c r="V23" s="70">
        <f t="shared" si="10"/>
        <v>0.08723702195848612</v>
      </c>
      <c r="W23" s="70">
        <f t="shared" si="11"/>
        <v>0.013085553293772917</v>
      </c>
      <c r="X23" s="69">
        <v>34.272337104955135</v>
      </c>
      <c r="Y23" s="70">
        <f t="shared" si="12"/>
        <v>0.67</v>
      </c>
      <c r="Z23" s="72">
        <f t="shared" si="13"/>
        <v>0.134</v>
      </c>
      <c r="AA23" s="73">
        <v>0.09521951219512195</v>
      </c>
      <c r="AB23" s="70">
        <f t="shared" si="14"/>
        <v>0.33</v>
      </c>
      <c r="AC23" s="2">
        <f t="shared" si="15"/>
        <v>0.0165</v>
      </c>
      <c r="AD23" s="70">
        <f t="shared" si="16"/>
        <v>0.6056988927451468</v>
      </c>
      <c r="AE23" s="74">
        <f t="shared" si="17"/>
        <v>1.1376404514481089</v>
      </c>
      <c r="AF23" s="77"/>
      <c r="AG23" s="78"/>
      <c r="AH23" s="59"/>
    </row>
    <row r="24" spans="1:34" ht="12">
      <c r="A24" s="67" t="s">
        <v>7</v>
      </c>
      <c r="B24" s="68">
        <v>107</v>
      </c>
      <c r="C24" s="68" t="s">
        <v>18</v>
      </c>
      <c r="D24" s="67">
        <v>1</v>
      </c>
      <c r="E24" s="67"/>
      <c r="F24" s="69">
        <v>71580.3640458113</v>
      </c>
      <c r="G24" s="70">
        <f t="shared" si="0"/>
        <v>0.3578092113448059</v>
      </c>
      <c r="H24" s="70">
        <f t="shared" si="1"/>
        <v>0.035780921134480594</v>
      </c>
      <c r="I24" s="69">
        <v>10224.28131027907</v>
      </c>
      <c r="J24" s="70">
        <f t="shared" si="2"/>
        <v>0.18263569560304432</v>
      </c>
      <c r="K24" s="70">
        <f t="shared" si="3"/>
        <v>0.01826356956030443</v>
      </c>
      <c r="L24" s="71">
        <v>0.6124520694451732</v>
      </c>
      <c r="M24" s="70">
        <f t="shared" si="4"/>
        <v>0.33</v>
      </c>
      <c r="N24" s="72">
        <f t="shared" si="5"/>
        <v>0.066</v>
      </c>
      <c r="O24" s="73">
        <v>0.09889782080046308</v>
      </c>
      <c r="P24" s="70">
        <f t="shared" si="6"/>
        <v>0.40150126590286866</v>
      </c>
      <c r="Q24" s="70">
        <f t="shared" si="7"/>
        <v>0.04015012659028687</v>
      </c>
      <c r="R24" s="73">
        <v>0.014466463502870083</v>
      </c>
      <c r="S24" s="70">
        <f t="shared" si="8"/>
        <v>0.0632469921880689</v>
      </c>
      <c r="T24" s="70">
        <f t="shared" si="9"/>
        <v>0.00632469921880689</v>
      </c>
      <c r="U24" s="69">
        <v>1507.4713858244772</v>
      </c>
      <c r="V24" s="70">
        <f t="shared" si="10"/>
        <v>0.10168680310633496</v>
      </c>
      <c r="W24" s="70">
        <f t="shared" si="11"/>
        <v>0.015253020465950243</v>
      </c>
      <c r="X24" s="69">
        <v>22.282995413433923</v>
      </c>
      <c r="Y24" s="70">
        <f t="shared" si="12"/>
        <v>0.67</v>
      </c>
      <c r="Z24" s="72">
        <f t="shared" si="13"/>
        <v>0.134</v>
      </c>
      <c r="AA24" s="73">
        <v>0.1404669260700389</v>
      </c>
      <c r="AB24" s="70">
        <f t="shared" si="14"/>
        <v>0.67</v>
      </c>
      <c r="AC24" s="2">
        <f t="shared" si="15"/>
        <v>0.0335</v>
      </c>
      <c r="AD24" s="70">
        <f t="shared" si="16"/>
        <v>0.34927233696982907</v>
      </c>
      <c r="AE24" s="74">
        <f t="shared" si="17"/>
        <v>0.8812138956727911</v>
      </c>
      <c r="AF24" s="77"/>
      <c r="AG24" s="78"/>
      <c r="AH24" s="59"/>
    </row>
    <row r="25" spans="1:34" ht="12">
      <c r="A25" s="67" t="s">
        <v>7</v>
      </c>
      <c r="B25" s="68">
        <v>108</v>
      </c>
      <c r="C25" s="68" t="s">
        <v>20</v>
      </c>
      <c r="D25" s="67">
        <v>1</v>
      </c>
      <c r="E25" s="67"/>
      <c r="F25" s="69">
        <v>29295.258835259854</v>
      </c>
      <c r="G25" s="70">
        <f t="shared" si="0"/>
        <v>0.14643839270330833</v>
      </c>
      <c r="H25" s="70">
        <f t="shared" si="1"/>
        <v>0.014643839270330833</v>
      </c>
      <c r="I25" s="69">
        <v>5098.610346950233</v>
      </c>
      <c r="J25" s="70">
        <f t="shared" si="2"/>
        <v>0.09107615675518992</v>
      </c>
      <c r="K25" s="70">
        <f t="shared" si="3"/>
        <v>0.009107615675518993</v>
      </c>
      <c r="L25" s="71">
        <v>0.7254645628355151</v>
      </c>
      <c r="M25" s="70">
        <f t="shared" si="4"/>
        <v>0.67</v>
      </c>
      <c r="N25" s="72">
        <f t="shared" si="5"/>
        <v>0.134</v>
      </c>
      <c r="O25" s="73">
        <v>0.05594202761849023</v>
      </c>
      <c r="P25" s="70">
        <f t="shared" si="6"/>
        <v>0.22711112059095945</v>
      </c>
      <c r="Q25" s="70">
        <f t="shared" si="7"/>
        <v>0.022711112059095945</v>
      </c>
      <c r="R25" s="73">
        <v>0.025301901580475385</v>
      </c>
      <c r="S25" s="70">
        <f t="shared" si="8"/>
        <v>0.11061923816322686</v>
      </c>
      <c r="T25" s="70">
        <f t="shared" si="9"/>
        <v>0.011061923816322686</v>
      </c>
      <c r="U25" s="69">
        <v>1580.1663892836636</v>
      </c>
      <c r="V25" s="70">
        <f t="shared" si="10"/>
        <v>0.10659046003347834</v>
      </c>
      <c r="W25" s="70">
        <f t="shared" si="11"/>
        <v>0.01598856900502175</v>
      </c>
      <c r="X25" s="69">
        <v>49.78774529435322</v>
      </c>
      <c r="Y25" s="70">
        <f t="shared" si="12"/>
        <v>0.33</v>
      </c>
      <c r="Z25" s="72">
        <f t="shared" si="13"/>
        <v>0.066</v>
      </c>
      <c r="AA25" s="73">
        <v>0.09788359788359788</v>
      </c>
      <c r="AB25" s="70">
        <f t="shared" si="14"/>
        <v>0.33</v>
      </c>
      <c r="AC25" s="2">
        <f t="shared" si="15"/>
        <v>0.0165</v>
      </c>
      <c r="AD25" s="70">
        <f t="shared" si="16"/>
        <v>0.2900130598262902</v>
      </c>
      <c r="AE25" s="74">
        <f t="shared" si="17"/>
        <v>0.8219546185292523</v>
      </c>
      <c r="AF25" s="77"/>
      <c r="AG25" s="78"/>
      <c r="AH25" s="59"/>
    </row>
    <row r="26" spans="1:34" ht="12">
      <c r="A26" s="67" t="s">
        <v>7</v>
      </c>
      <c r="B26" s="68">
        <v>109</v>
      </c>
      <c r="C26" s="68" t="s">
        <v>22</v>
      </c>
      <c r="D26" s="67">
        <v>1</v>
      </c>
      <c r="E26" s="67"/>
      <c r="F26" s="69">
        <v>18257.83483009868</v>
      </c>
      <c r="G26" s="70">
        <f t="shared" si="0"/>
        <v>0.0912655526205531</v>
      </c>
      <c r="H26" s="70">
        <f t="shared" si="1"/>
        <v>0.00912655526205531</v>
      </c>
      <c r="I26" s="69">
        <v>2527.26186165684</v>
      </c>
      <c r="J26" s="70">
        <f t="shared" si="2"/>
        <v>0.04514432008152008</v>
      </c>
      <c r="K26" s="70">
        <f t="shared" si="3"/>
        <v>0.004514432008152008</v>
      </c>
      <c r="L26" s="71">
        <v>0.745820715650808</v>
      </c>
      <c r="M26" s="70">
        <f t="shared" si="4"/>
        <v>0.67</v>
      </c>
      <c r="N26" s="72">
        <f t="shared" si="5"/>
        <v>0.134</v>
      </c>
      <c r="O26" s="73">
        <v>0.027890863992544358</v>
      </c>
      <c r="P26" s="70">
        <f t="shared" si="6"/>
        <v>0.11323017139806242</v>
      </c>
      <c r="Q26" s="70">
        <f t="shared" si="7"/>
        <v>0.011323017139806242</v>
      </c>
      <c r="R26" s="73">
        <v>0.03566787749524584</v>
      </c>
      <c r="S26" s="70">
        <f t="shared" si="8"/>
        <v>0.15593900809684788</v>
      </c>
      <c r="T26" s="70">
        <f t="shared" si="9"/>
        <v>0.015593900809684789</v>
      </c>
      <c r="U26" s="69">
        <v>1348.8260105727582</v>
      </c>
      <c r="V26" s="70">
        <f t="shared" si="10"/>
        <v>0.09098534556050628</v>
      </c>
      <c r="W26" s="70">
        <f t="shared" si="11"/>
        <v>0.013647801834075941</v>
      </c>
      <c r="X26" s="69">
        <v>30.570844472401323</v>
      </c>
      <c r="Y26" s="70">
        <f t="shared" si="12"/>
        <v>0.67</v>
      </c>
      <c r="Z26" s="72">
        <f t="shared" si="13"/>
        <v>0.134</v>
      </c>
      <c r="AA26" s="73">
        <v>0.14754098360655737</v>
      </c>
      <c r="AB26" s="70">
        <f t="shared" si="14"/>
        <v>0.67</v>
      </c>
      <c r="AC26" s="2">
        <f t="shared" si="15"/>
        <v>0.0335</v>
      </c>
      <c r="AD26" s="70">
        <f t="shared" si="16"/>
        <v>0.35570570705377424</v>
      </c>
      <c r="AE26" s="74">
        <f t="shared" si="17"/>
        <v>0.8876472657567362</v>
      </c>
      <c r="AF26" s="77"/>
      <c r="AG26" s="78"/>
      <c r="AH26" s="59"/>
    </row>
    <row r="27" spans="1:34" ht="12">
      <c r="A27" s="67" t="s">
        <v>7</v>
      </c>
      <c r="B27" s="68">
        <v>110</v>
      </c>
      <c r="C27" s="68" t="s">
        <v>24</v>
      </c>
      <c r="D27" s="67">
        <v>1</v>
      </c>
      <c r="E27" s="67"/>
      <c r="F27" s="69">
        <v>200051.76439360098</v>
      </c>
      <c r="G27" s="70">
        <f t="shared" si="0"/>
        <v>1</v>
      </c>
      <c r="H27" s="70">
        <f t="shared" si="1"/>
        <v>0.1</v>
      </c>
      <c r="I27" s="69">
        <v>55981.83463818254</v>
      </c>
      <c r="J27" s="70">
        <f t="shared" si="2"/>
        <v>1</v>
      </c>
      <c r="K27" s="70">
        <f t="shared" si="3"/>
        <v>0.1</v>
      </c>
      <c r="L27" s="71">
        <v>1.037884399962244</v>
      </c>
      <c r="M27" s="70">
        <f t="shared" si="4"/>
        <v>1</v>
      </c>
      <c r="N27" s="72">
        <f t="shared" si="5"/>
        <v>0.2</v>
      </c>
      <c r="O27" s="73">
        <v>0.24632007218724056</v>
      </c>
      <c r="P27" s="70">
        <f t="shared" si="6"/>
        <v>1</v>
      </c>
      <c r="Q27" s="70">
        <f t="shared" si="7"/>
        <v>0.1</v>
      </c>
      <c r="R27" s="73">
        <v>0.15813894229728773</v>
      </c>
      <c r="S27" s="70">
        <f t="shared" si="8"/>
        <v>0.691379233502488</v>
      </c>
      <c r="T27" s="70">
        <f t="shared" si="9"/>
        <v>0.0691379233502488</v>
      </c>
      <c r="U27" s="69">
        <v>2969.420909831014</v>
      </c>
      <c r="V27" s="70">
        <f t="shared" si="10"/>
        <v>0.20030291933712235</v>
      </c>
      <c r="W27" s="70">
        <f t="shared" si="11"/>
        <v>0.03004543790056835</v>
      </c>
      <c r="X27" s="69">
        <v>15.277724581172487</v>
      </c>
      <c r="Y27" s="70">
        <f t="shared" si="12"/>
        <v>1</v>
      </c>
      <c r="Z27" s="72">
        <f t="shared" si="13"/>
        <v>0.2</v>
      </c>
      <c r="AA27" s="73">
        <v>0.19180168951668744</v>
      </c>
      <c r="AB27" s="70">
        <f t="shared" si="14"/>
        <v>0.67</v>
      </c>
      <c r="AC27" s="2">
        <f t="shared" si="15"/>
        <v>0.0335</v>
      </c>
      <c r="AD27" s="70">
        <f t="shared" si="16"/>
        <v>0.8326833612508172</v>
      </c>
      <c r="AE27" s="74">
        <f t="shared" si="17"/>
        <v>1.3646249199537792</v>
      </c>
      <c r="AF27" s="77"/>
      <c r="AG27" s="78"/>
      <c r="AH27" s="59"/>
    </row>
    <row r="28" spans="1:34" ht="12">
      <c r="A28" s="67" t="s">
        <v>7</v>
      </c>
      <c r="B28" s="68">
        <v>111</v>
      </c>
      <c r="C28" s="68" t="s">
        <v>25</v>
      </c>
      <c r="D28" s="67">
        <v>1</v>
      </c>
      <c r="E28" s="67"/>
      <c r="F28" s="69">
        <v>1389.914054286304</v>
      </c>
      <c r="G28" s="70">
        <f t="shared" si="0"/>
        <v>0.006947772035400068</v>
      </c>
      <c r="H28" s="70">
        <f t="shared" si="1"/>
        <v>0.0006947772035400068</v>
      </c>
      <c r="I28" s="69">
        <v>526.6033130191769</v>
      </c>
      <c r="J28" s="70">
        <f t="shared" si="2"/>
        <v>0.009406681942860191</v>
      </c>
      <c r="K28" s="70">
        <f t="shared" si="3"/>
        <v>0.0009406681942860191</v>
      </c>
      <c r="L28" s="71">
        <v>1.743783672777574</v>
      </c>
      <c r="M28" s="70">
        <f t="shared" si="4"/>
        <v>1</v>
      </c>
      <c r="N28" s="72">
        <f t="shared" si="5"/>
        <v>0.2</v>
      </c>
      <c r="O28" s="73">
        <v>0.0024910054142864525</v>
      </c>
      <c r="P28" s="70">
        <f t="shared" si="6"/>
        <v>0.010112880335602172</v>
      </c>
      <c r="Q28" s="70">
        <f t="shared" si="7"/>
        <v>0.0010112880335602173</v>
      </c>
      <c r="R28" s="73">
        <v>0.002766701112991002</v>
      </c>
      <c r="S28" s="70">
        <f t="shared" si="8"/>
        <v>0.01209594339662538</v>
      </c>
      <c r="T28" s="70">
        <f t="shared" si="9"/>
        <v>0.0012095943396625381</v>
      </c>
      <c r="U28" s="69">
        <v>997.3101719343016</v>
      </c>
      <c r="V28" s="70">
        <f t="shared" si="10"/>
        <v>0.06727376986592863</v>
      </c>
      <c r="W28" s="70">
        <f t="shared" si="11"/>
        <v>0.010091065479889295</v>
      </c>
      <c r="X28" s="69">
        <v>33.557742102537546</v>
      </c>
      <c r="Y28" s="70">
        <f t="shared" si="12"/>
        <v>0.67</v>
      </c>
      <c r="Z28" s="72">
        <f t="shared" si="13"/>
        <v>0.134</v>
      </c>
      <c r="AA28" s="73">
        <v>0.1624548736462094</v>
      </c>
      <c r="AB28" s="70">
        <f t="shared" si="14"/>
        <v>0.67</v>
      </c>
      <c r="AC28" s="2">
        <f t="shared" si="15"/>
        <v>0.0335</v>
      </c>
      <c r="AD28" s="70">
        <f t="shared" si="16"/>
        <v>0.3814473932509381</v>
      </c>
      <c r="AE28" s="74">
        <f t="shared" si="17"/>
        <v>0.9133889519539002</v>
      </c>
      <c r="AF28" s="77"/>
      <c r="AG28" s="78"/>
      <c r="AH28" s="59"/>
    </row>
    <row r="29" spans="1:34" ht="12">
      <c r="A29" s="67" t="s">
        <v>7</v>
      </c>
      <c r="B29" s="68">
        <v>112</v>
      </c>
      <c r="C29" s="68" t="s">
        <v>27</v>
      </c>
      <c r="D29" s="67">
        <v>1</v>
      </c>
      <c r="E29" s="67"/>
      <c r="F29" s="69">
        <v>50661.823009668966</v>
      </c>
      <c r="G29" s="70">
        <f t="shared" si="0"/>
        <v>0.2532435700491601</v>
      </c>
      <c r="H29" s="70">
        <f t="shared" si="1"/>
        <v>0.02532435700491601</v>
      </c>
      <c r="I29" s="69">
        <v>19205.773434512666</v>
      </c>
      <c r="J29" s="70">
        <f t="shared" si="2"/>
        <v>0.3430715259448343</v>
      </c>
      <c r="K29" s="70">
        <f t="shared" si="3"/>
        <v>0.034307152594483435</v>
      </c>
      <c r="L29" s="71">
        <v>1.6530854557229477</v>
      </c>
      <c r="M29" s="70">
        <f t="shared" si="4"/>
        <v>1</v>
      </c>
      <c r="N29" s="72">
        <f t="shared" si="5"/>
        <v>0.2</v>
      </c>
      <c r="O29" s="73">
        <v>0.08921183486517308</v>
      </c>
      <c r="P29" s="70">
        <f t="shared" si="6"/>
        <v>0.36217850243791166</v>
      </c>
      <c r="Q29" s="70">
        <f t="shared" si="7"/>
        <v>0.03621785024379117</v>
      </c>
      <c r="R29" s="73">
        <v>0.1553162521604181</v>
      </c>
      <c r="S29" s="70">
        <f t="shared" si="8"/>
        <v>0.679038507588341</v>
      </c>
      <c r="T29" s="70">
        <f t="shared" si="9"/>
        <v>0.0679038507588341</v>
      </c>
      <c r="U29" s="69">
        <v>2782.6047920247947</v>
      </c>
      <c r="V29" s="70">
        <f t="shared" si="10"/>
        <v>0.18770119835781432</v>
      </c>
      <c r="W29" s="70">
        <f t="shared" si="11"/>
        <v>0.028155179753672148</v>
      </c>
      <c r="X29" s="69">
        <v>55.989085948158255</v>
      </c>
      <c r="Y29" s="70">
        <f t="shared" si="12"/>
        <v>0.33</v>
      </c>
      <c r="Z29" s="72">
        <f t="shared" si="13"/>
        <v>0.066</v>
      </c>
      <c r="AA29" s="73">
        <v>0.10883054892601432</v>
      </c>
      <c r="AB29" s="70">
        <f t="shared" si="14"/>
        <v>0.67</v>
      </c>
      <c r="AC29" s="2">
        <f t="shared" si="15"/>
        <v>0.0335</v>
      </c>
      <c r="AD29" s="70">
        <f t="shared" si="16"/>
        <v>0.49140839035569683</v>
      </c>
      <c r="AE29" s="74">
        <f t="shared" si="17"/>
        <v>1.0233499490586588</v>
      </c>
      <c r="AF29" s="77"/>
      <c r="AG29" s="78"/>
      <c r="AH29" s="59"/>
    </row>
    <row r="30" spans="1:34" ht="12">
      <c r="A30" s="67" t="s">
        <v>7</v>
      </c>
      <c r="B30" s="68">
        <v>113</v>
      </c>
      <c r="C30" s="68" t="s">
        <v>28</v>
      </c>
      <c r="D30" s="67">
        <v>1</v>
      </c>
      <c r="E30" s="67"/>
      <c r="F30" s="69">
        <v>45830.94806750954</v>
      </c>
      <c r="G30" s="70">
        <f t="shared" si="0"/>
        <v>0.2290954454035074</v>
      </c>
      <c r="H30" s="70">
        <f t="shared" si="1"/>
        <v>0.02290954454035074</v>
      </c>
      <c r="I30" s="69">
        <v>7046.204546244281</v>
      </c>
      <c r="J30" s="70">
        <f t="shared" si="2"/>
        <v>0.1258659097506319</v>
      </c>
      <c r="K30" s="70">
        <f t="shared" si="3"/>
        <v>0.01258659097506319</v>
      </c>
      <c r="L30" s="71">
        <v>0.741129223901427</v>
      </c>
      <c r="M30" s="70">
        <f t="shared" si="4"/>
        <v>0.67</v>
      </c>
      <c r="N30" s="72">
        <f t="shared" si="5"/>
        <v>0.134</v>
      </c>
      <c r="O30" s="73">
        <v>0.060686133435586306</v>
      </c>
      <c r="P30" s="70">
        <f t="shared" si="6"/>
        <v>0.24637104437617918</v>
      </c>
      <c r="Q30" s="70">
        <f t="shared" si="7"/>
        <v>0.02463710443761792</v>
      </c>
      <c r="R30" s="73">
        <v>0.04005515633224673</v>
      </c>
      <c r="S30" s="70">
        <f t="shared" si="8"/>
        <v>0.17512007403432625</v>
      </c>
      <c r="T30" s="70">
        <f t="shared" si="9"/>
        <v>0.017512007403432627</v>
      </c>
      <c r="U30" s="69">
        <v>3124.2605405581226</v>
      </c>
      <c r="V30" s="70">
        <f t="shared" si="10"/>
        <v>0.21074765957621727</v>
      </c>
      <c r="W30" s="70">
        <f t="shared" si="11"/>
        <v>0.03161214893643259</v>
      </c>
      <c r="X30" s="69">
        <v>21.88628036368571</v>
      </c>
      <c r="Y30" s="70">
        <f t="shared" si="12"/>
        <v>0.67</v>
      </c>
      <c r="Z30" s="72">
        <f t="shared" si="13"/>
        <v>0.134</v>
      </c>
      <c r="AA30" s="73">
        <v>0.1318422601530312</v>
      </c>
      <c r="AB30" s="70">
        <f t="shared" si="14"/>
        <v>0.67</v>
      </c>
      <c r="AC30" s="2">
        <f t="shared" si="15"/>
        <v>0.0335</v>
      </c>
      <c r="AD30" s="70">
        <f t="shared" si="16"/>
        <v>0.4107573962928971</v>
      </c>
      <c r="AE30" s="74">
        <f t="shared" si="17"/>
        <v>0.9426989549958591</v>
      </c>
      <c r="AF30" s="77"/>
      <c r="AG30" s="78"/>
      <c r="AH30" s="59"/>
    </row>
    <row r="31" spans="1:34" ht="12">
      <c r="A31" s="67" t="s">
        <v>7</v>
      </c>
      <c r="B31" s="68">
        <v>114</v>
      </c>
      <c r="C31" s="68" t="s">
        <v>29</v>
      </c>
      <c r="D31" s="67">
        <v>1</v>
      </c>
      <c r="E31" s="67"/>
      <c r="F31" s="69">
        <v>18903.71053632296</v>
      </c>
      <c r="G31" s="70">
        <f t="shared" si="0"/>
        <v>0.09449409553384389</v>
      </c>
      <c r="H31" s="70">
        <f t="shared" si="1"/>
        <v>0.00944940955338439</v>
      </c>
      <c r="I31" s="69">
        <v>2338.659843525826</v>
      </c>
      <c r="J31" s="70">
        <f t="shared" si="2"/>
        <v>0.04177533406400257</v>
      </c>
      <c r="K31" s="70">
        <f t="shared" si="3"/>
        <v>0.004177533406400257</v>
      </c>
      <c r="L31" s="71">
        <v>0.5720968407984375</v>
      </c>
      <c r="M31" s="70">
        <f t="shared" si="4"/>
        <v>0.33</v>
      </c>
      <c r="N31" s="72">
        <f t="shared" si="5"/>
        <v>0.066</v>
      </c>
      <c r="O31" s="73">
        <v>0.03188944929239236</v>
      </c>
      <c r="P31" s="70">
        <f t="shared" si="6"/>
        <v>0.12946346194698882</v>
      </c>
      <c r="Q31" s="70">
        <f t="shared" si="7"/>
        <v>0.012946346194698883</v>
      </c>
      <c r="R31" s="73">
        <v>0.00785826867123339</v>
      </c>
      <c r="S31" s="70">
        <f t="shared" si="8"/>
        <v>0.034356140819256885</v>
      </c>
      <c r="T31" s="70">
        <f t="shared" si="9"/>
        <v>0.0034356140819256885</v>
      </c>
      <c r="U31" s="69">
        <v>1119.224476238578</v>
      </c>
      <c r="V31" s="70">
        <f t="shared" si="10"/>
        <v>0.07549752520497573</v>
      </c>
      <c r="W31" s="70">
        <f t="shared" si="11"/>
        <v>0.011324628780746358</v>
      </c>
      <c r="X31" s="69">
        <v>17.838577291381668</v>
      </c>
      <c r="Y31" s="70">
        <f t="shared" si="12"/>
        <v>1</v>
      </c>
      <c r="Z31" s="72">
        <f t="shared" si="13"/>
        <v>0.2</v>
      </c>
      <c r="AA31" s="73">
        <v>0.12146050670640834</v>
      </c>
      <c r="AB31" s="70">
        <f t="shared" si="14"/>
        <v>0.67</v>
      </c>
      <c r="AC31" s="2">
        <f t="shared" si="15"/>
        <v>0.0335</v>
      </c>
      <c r="AD31" s="70">
        <f t="shared" si="16"/>
        <v>0.3408335320171556</v>
      </c>
      <c r="AE31" s="74">
        <f t="shared" si="17"/>
        <v>0.8727750907201177</v>
      </c>
      <c r="AF31" s="77"/>
      <c r="AG31" s="78"/>
      <c r="AH31" s="59"/>
    </row>
    <row r="32" spans="1:31" ht="12">
      <c r="A32" s="67" t="s">
        <v>7</v>
      </c>
      <c r="B32" s="68">
        <v>104</v>
      </c>
      <c r="C32" s="68" t="s">
        <v>12</v>
      </c>
      <c r="D32" s="67">
        <v>0</v>
      </c>
      <c r="E32" s="67"/>
      <c r="F32" s="69"/>
      <c r="G32" s="70"/>
      <c r="H32" s="70"/>
      <c r="I32" s="69"/>
      <c r="J32" s="70"/>
      <c r="K32" s="70"/>
      <c r="L32" s="71"/>
      <c r="M32" s="70"/>
      <c r="N32" s="72"/>
      <c r="O32" s="73"/>
      <c r="P32" s="70"/>
      <c r="Q32" s="70"/>
      <c r="R32" s="73"/>
      <c r="S32" s="70"/>
      <c r="T32" s="70"/>
      <c r="U32" s="69"/>
      <c r="V32" s="70"/>
      <c r="W32" s="70"/>
      <c r="X32" s="69"/>
      <c r="Y32" s="70"/>
      <c r="Z32" s="72"/>
      <c r="AA32" s="73"/>
      <c r="AB32" s="70"/>
      <c r="AC32" s="2"/>
      <c r="AD32" s="70">
        <f t="shared" si="16"/>
      </c>
      <c r="AE32" s="74">
        <f t="shared" si="17"/>
        <v>1</v>
      </c>
    </row>
    <row r="33" spans="1:34" ht="12">
      <c r="A33" s="67" t="s">
        <v>7</v>
      </c>
      <c r="B33" s="68">
        <v>107</v>
      </c>
      <c r="C33" s="68" t="s">
        <v>18</v>
      </c>
      <c r="D33" s="67">
        <v>0</v>
      </c>
      <c r="E33" s="67"/>
      <c r="F33" s="69"/>
      <c r="G33" s="70"/>
      <c r="H33" s="70"/>
      <c r="I33" s="69"/>
      <c r="J33" s="70"/>
      <c r="K33" s="70"/>
      <c r="L33" s="71"/>
      <c r="M33" s="70"/>
      <c r="N33" s="72"/>
      <c r="O33" s="73"/>
      <c r="P33" s="70"/>
      <c r="Q33" s="70"/>
      <c r="R33" s="73"/>
      <c r="S33" s="70"/>
      <c r="T33" s="70"/>
      <c r="U33" s="69"/>
      <c r="V33" s="70"/>
      <c r="W33" s="70"/>
      <c r="X33" s="69"/>
      <c r="Y33" s="70"/>
      <c r="Z33" s="72"/>
      <c r="AA33" s="73"/>
      <c r="AB33" s="70"/>
      <c r="AC33" s="2"/>
      <c r="AD33" s="70">
        <f t="shared" si="16"/>
      </c>
      <c r="AE33" s="74">
        <f t="shared" si="17"/>
        <v>1</v>
      </c>
      <c r="AF33" s="77"/>
      <c r="AG33" s="78"/>
      <c r="AH33" s="59"/>
    </row>
    <row r="34" spans="1:31" ht="12">
      <c r="A34" s="67" t="s">
        <v>7</v>
      </c>
      <c r="B34" s="68">
        <v>108</v>
      </c>
      <c r="C34" s="68" t="s">
        <v>20</v>
      </c>
      <c r="D34" s="67">
        <v>0</v>
      </c>
      <c r="E34" s="67"/>
      <c r="F34" s="69"/>
      <c r="G34" s="70"/>
      <c r="H34" s="70"/>
      <c r="I34" s="69"/>
      <c r="J34" s="70"/>
      <c r="K34" s="70"/>
      <c r="L34" s="71"/>
      <c r="M34" s="70"/>
      <c r="N34" s="72"/>
      <c r="O34" s="73"/>
      <c r="P34" s="70"/>
      <c r="Q34" s="70"/>
      <c r="R34" s="73"/>
      <c r="S34" s="70"/>
      <c r="T34" s="70"/>
      <c r="U34" s="69"/>
      <c r="V34" s="70"/>
      <c r="W34" s="70"/>
      <c r="X34" s="69"/>
      <c r="Y34" s="70"/>
      <c r="Z34" s="72"/>
      <c r="AA34" s="73"/>
      <c r="AB34" s="70"/>
      <c r="AC34" s="2"/>
      <c r="AD34" s="70">
        <f t="shared" si="16"/>
      </c>
      <c r="AE34" s="74">
        <f t="shared" si="17"/>
        <v>1</v>
      </c>
    </row>
    <row r="35" spans="1:31" ht="12">
      <c r="A35" s="67" t="s">
        <v>7</v>
      </c>
      <c r="B35" s="68">
        <v>112</v>
      </c>
      <c r="C35" s="68" t="s">
        <v>27</v>
      </c>
      <c r="D35" s="67">
        <v>0</v>
      </c>
      <c r="E35" s="67"/>
      <c r="F35" s="69"/>
      <c r="G35" s="70"/>
      <c r="H35" s="70"/>
      <c r="I35" s="69"/>
      <c r="J35" s="70"/>
      <c r="K35" s="70"/>
      <c r="L35" s="71"/>
      <c r="M35" s="70"/>
      <c r="N35" s="72"/>
      <c r="O35" s="73"/>
      <c r="P35" s="70"/>
      <c r="Q35" s="70"/>
      <c r="R35" s="73"/>
      <c r="S35" s="70"/>
      <c r="T35" s="70"/>
      <c r="U35" s="69"/>
      <c r="V35" s="70"/>
      <c r="W35" s="70"/>
      <c r="X35" s="69"/>
      <c r="Y35" s="70"/>
      <c r="Z35" s="72"/>
      <c r="AA35" s="73"/>
      <c r="AB35" s="70"/>
      <c r="AC35" s="2"/>
      <c r="AD35" s="70">
        <f t="shared" si="16"/>
      </c>
      <c r="AE35" s="74">
        <f t="shared" si="17"/>
        <v>1</v>
      </c>
    </row>
    <row r="36" spans="1:34" ht="12">
      <c r="A36" s="67" t="s">
        <v>7</v>
      </c>
      <c r="B36" s="68">
        <v>115</v>
      </c>
      <c r="C36" s="68" t="s">
        <v>159</v>
      </c>
      <c r="D36" s="67">
        <v>0</v>
      </c>
      <c r="E36" s="67"/>
      <c r="F36" s="69"/>
      <c r="G36" s="70"/>
      <c r="H36" s="70"/>
      <c r="I36" s="69"/>
      <c r="J36" s="70"/>
      <c r="K36" s="70"/>
      <c r="L36" s="71"/>
      <c r="M36" s="70"/>
      <c r="N36" s="72"/>
      <c r="O36" s="73"/>
      <c r="P36" s="70"/>
      <c r="Q36" s="70"/>
      <c r="R36" s="73"/>
      <c r="S36" s="70"/>
      <c r="T36" s="70"/>
      <c r="U36" s="69"/>
      <c r="V36" s="70"/>
      <c r="W36" s="70"/>
      <c r="X36" s="69"/>
      <c r="Y36" s="70"/>
      <c r="Z36" s="72"/>
      <c r="AA36" s="73"/>
      <c r="AB36" s="70"/>
      <c r="AC36" s="2"/>
      <c r="AD36" s="70">
        <f t="shared" si="16"/>
      </c>
      <c r="AE36" s="74">
        <f t="shared" si="17"/>
        <v>1</v>
      </c>
      <c r="AF36" s="77"/>
      <c r="AG36" s="78"/>
      <c r="AH36" s="59"/>
    </row>
    <row r="37" spans="1:34" ht="12">
      <c r="A37" s="67" t="s">
        <v>7</v>
      </c>
      <c r="B37" s="68">
        <v>116</v>
      </c>
      <c r="C37" s="68" t="s">
        <v>156</v>
      </c>
      <c r="D37" s="67">
        <v>0</v>
      </c>
      <c r="E37" s="67"/>
      <c r="F37" s="69"/>
      <c r="G37" s="70"/>
      <c r="H37" s="70"/>
      <c r="I37" s="69"/>
      <c r="J37" s="70"/>
      <c r="K37" s="70"/>
      <c r="L37" s="71"/>
      <c r="M37" s="70"/>
      <c r="N37" s="72"/>
      <c r="O37" s="73"/>
      <c r="P37" s="70"/>
      <c r="Q37" s="70"/>
      <c r="R37" s="73"/>
      <c r="S37" s="70"/>
      <c r="T37" s="70"/>
      <c r="U37" s="69"/>
      <c r="V37" s="70"/>
      <c r="W37" s="70"/>
      <c r="X37" s="69"/>
      <c r="Y37" s="70"/>
      <c r="Z37" s="72"/>
      <c r="AA37" s="73"/>
      <c r="AB37" s="70"/>
      <c r="AC37" s="2"/>
      <c r="AD37" s="70">
        <f t="shared" si="16"/>
      </c>
      <c r="AE37" s="74">
        <f t="shared" si="17"/>
        <v>1</v>
      </c>
      <c r="AF37" s="77"/>
      <c r="AG37" s="78"/>
      <c r="AH37" s="59"/>
    </row>
    <row r="38" spans="1:34" ht="12">
      <c r="A38" s="67" t="s">
        <v>7</v>
      </c>
      <c r="B38" s="68">
        <v>117</v>
      </c>
      <c r="C38" s="68" t="s">
        <v>160</v>
      </c>
      <c r="D38" s="67">
        <v>0</v>
      </c>
      <c r="E38" s="67"/>
      <c r="F38" s="69"/>
      <c r="G38" s="70"/>
      <c r="H38" s="70"/>
      <c r="I38" s="69"/>
      <c r="J38" s="70"/>
      <c r="K38" s="70"/>
      <c r="L38" s="71"/>
      <c r="M38" s="70"/>
      <c r="N38" s="72"/>
      <c r="O38" s="73"/>
      <c r="P38" s="70"/>
      <c r="Q38" s="70"/>
      <c r="R38" s="73"/>
      <c r="S38" s="70"/>
      <c r="T38" s="70"/>
      <c r="U38" s="69"/>
      <c r="V38" s="70"/>
      <c r="W38" s="70"/>
      <c r="X38" s="69"/>
      <c r="Y38" s="70"/>
      <c r="Z38" s="72"/>
      <c r="AA38" s="73"/>
      <c r="AB38" s="70"/>
      <c r="AC38" s="2"/>
      <c r="AD38" s="70">
        <f t="shared" si="16"/>
      </c>
      <c r="AE38" s="74">
        <f t="shared" si="17"/>
        <v>1</v>
      </c>
      <c r="AF38" s="77"/>
      <c r="AG38" s="78"/>
      <c r="AH38" s="59"/>
    </row>
    <row r="39" spans="1:34" ht="12">
      <c r="A39" s="67" t="s">
        <v>7</v>
      </c>
      <c r="B39" s="68">
        <v>118</v>
      </c>
      <c r="C39" s="68" t="s">
        <v>163</v>
      </c>
      <c r="D39" s="67">
        <v>0</v>
      </c>
      <c r="E39" s="67"/>
      <c r="F39" s="69"/>
      <c r="G39" s="70"/>
      <c r="H39" s="70"/>
      <c r="I39" s="69"/>
      <c r="J39" s="70"/>
      <c r="K39" s="70"/>
      <c r="L39" s="71"/>
      <c r="M39" s="70"/>
      <c r="N39" s="72"/>
      <c r="O39" s="73"/>
      <c r="P39" s="70"/>
      <c r="Q39" s="70"/>
      <c r="R39" s="73"/>
      <c r="S39" s="70"/>
      <c r="T39" s="70"/>
      <c r="U39" s="69"/>
      <c r="V39" s="70"/>
      <c r="W39" s="70"/>
      <c r="X39" s="69"/>
      <c r="Y39" s="70"/>
      <c r="Z39" s="72"/>
      <c r="AA39" s="73"/>
      <c r="AB39" s="70"/>
      <c r="AC39" s="2"/>
      <c r="AD39" s="70">
        <f t="shared" si="16"/>
      </c>
      <c r="AE39" s="74">
        <f t="shared" si="17"/>
        <v>1</v>
      </c>
      <c r="AF39" s="77"/>
      <c r="AG39" s="78"/>
      <c r="AH39" s="59"/>
    </row>
    <row r="40" spans="1:34" ht="12">
      <c r="A40" s="67" t="s">
        <v>7</v>
      </c>
      <c r="B40" s="68">
        <v>199</v>
      </c>
      <c r="C40" s="68" t="s">
        <v>568</v>
      </c>
      <c r="D40" s="67">
        <v>0</v>
      </c>
      <c r="E40" s="67"/>
      <c r="F40" s="69"/>
      <c r="G40" s="70"/>
      <c r="H40" s="70"/>
      <c r="I40" s="69"/>
      <c r="J40" s="70"/>
      <c r="K40" s="70"/>
      <c r="L40" s="71"/>
      <c r="M40" s="70"/>
      <c r="N40" s="72"/>
      <c r="O40" s="73"/>
      <c r="P40" s="70"/>
      <c r="Q40" s="70"/>
      <c r="R40" s="73"/>
      <c r="S40" s="70"/>
      <c r="T40" s="70"/>
      <c r="U40" s="69"/>
      <c r="V40" s="70"/>
      <c r="W40" s="70"/>
      <c r="X40" s="69"/>
      <c r="Y40" s="70"/>
      <c r="Z40" s="72"/>
      <c r="AA40" s="73"/>
      <c r="AB40" s="70"/>
      <c r="AC40" s="2"/>
      <c r="AD40" s="70">
        <f t="shared" si="16"/>
      </c>
      <c r="AE40" s="74">
        <f t="shared" si="17"/>
        <v>1</v>
      </c>
      <c r="AF40" s="77"/>
      <c r="AG40" s="78"/>
      <c r="AH40" s="59"/>
    </row>
    <row r="41" spans="1:34" ht="12">
      <c r="A41" s="67" t="s">
        <v>9</v>
      </c>
      <c r="B41" s="68">
        <v>201</v>
      </c>
      <c r="C41" s="68" t="s">
        <v>31</v>
      </c>
      <c r="D41" s="67">
        <v>1</v>
      </c>
      <c r="E41" s="67"/>
      <c r="F41" s="69">
        <v>16263.287570748324</v>
      </c>
      <c r="G41" s="70">
        <f aca="true" t="shared" si="18" ref="G41:G59">F41/MAX(F$41:F$81)</f>
        <v>0.31120466006968744</v>
      </c>
      <c r="H41" s="70">
        <f aca="true" t="shared" si="19" ref="H41:H59">G41*$D$5</f>
        <v>0.031120466006968744</v>
      </c>
      <c r="I41" s="69">
        <v>2331.7346663647854</v>
      </c>
      <c r="J41" s="70">
        <f aca="true" t="shared" si="20" ref="J41:J59">I41/MAX(I$41:I$81)</f>
        <v>0.13033429186138362</v>
      </c>
      <c r="K41" s="70">
        <f aca="true" t="shared" si="21" ref="K41:K59">J41*$D$6</f>
        <v>0.013033429186138363</v>
      </c>
      <c r="L41" s="71">
        <v>0.680120566306766</v>
      </c>
      <c r="M41" s="70">
        <f aca="true" t="shared" si="22" ref="M41:M59">IF(L41&gt;1,1,IF(L41&gt;0.67,0.67,IF(L41&gt;0.33,0.33,0)))</f>
        <v>0.67</v>
      </c>
      <c r="N41" s="72">
        <f aca="true" t="shared" si="23" ref="N41:N59">M41*$D$7</f>
        <v>0.134</v>
      </c>
      <c r="O41" s="73">
        <v>0.054521581979571146</v>
      </c>
      <c r="P41" s="70">
        <f aca="true" t="shared" si="24" ref="P41:P59">O41/MAX(O$41:O$81)</f>
        <v>0.3841432315024871</v>
      </c>
      <c r="Q41" s="70">
        <f aca="true" t="shared" si="25" ref="Q41:Q59">P41*$D$8</f>
        <v>0.03841432315024871</v>
      </c>
      <c r="R41" s="73">
        <v>0.04100360240279987</v>
      </c>
      <c r="S41" s="70">
        <f aca="true" t="shared" si="26" ref="S41:S59">R41/MAX(R$41:R$81)</f>
        <v>0.1076469771633118</v>
      </c>
      <c r="T41" s="70">
        <f aca="true" t="shared" si="27" ref="T41:T59">S41*$D$9</f>
        <v>0.01076469771633118</v>
      </c>
      <c r="U41" s="69">
        <v>696.8139599932317</v>
      </c>
      <c r="V41" s="70">
        <f aca="true" t="shared" si="28" ref="V41:V59">U41/MAX(U$41:U$81)</f>
        <v>0.17584017128514876</v>
      </c>
      <c r="W41" s="70">
        <f aca="true" t="shared" si="29" ref="W41:W59">V41*$D$10</f>
        <v>0.026376025692772313</v>
      </c>
      <c r="X41" s="69">
        <v>28.189774297558728</v>
      </c>
      <c r="Y41" s="70">
        <f aca="true" t="shared" si="30" ref="Y41:Y59">IF(X41&lt;20,1,IF(X41&lt;40,0.67,IF(X41&lt;90,0.33,0)))</f>
        <v>0.67</v>
      </c>
      <c r="Z41" s="72">
        <f aca="true" t="shared" si="31" ref="Z41:Z59">Y41*$D$11</f>
        <v>0.134</v>
      </c>
      <c r="AA41" s="73">
        <v>0.06824568446407066</v>
      </c>
      <c r="AB41" s="70">
        <f aca="true" t="shared" si="32" ref="AB41:AB59">IF(AA41&gt;0.2,1,IF(AA41&gt;0.1,0.67,0.33))</f>
        <v>0.33</v>
      </c>
      <c r="AC41" s="2">
        <f aca="true" t="shared" si="33" ref="AC41:AC59">AB41*$D$12</f>
        <v>0.0165</v>
      </c>
      <c r="AD41" s="70">
        <f t="shared" si="16"/>
        <v>0.40420894175245936</v>
      </c>
      <c r="AE41" s="74">
        <f t="shared" si="17"/>
        <v>1.00827689831218</v>
      </c>
      <c r="AH41" s="59"/>
    </row>
    <row r="42" spans="1:34" ht="12">
      <c r="A42" s="67" t="s">
        <v>9</v>
      </c>
      <c r="B42" s="68">
        <v>202</v>
      </c>
      <c r="C42" s="68" t="s">
        <v>32</v>
      </c>
      <c r="D42" s="67">
        <v>1</v>
      </c>
      <c r="E42" s="67"/>
      <c r="F42" s="69">
        <v>5431.508199889196</v>
      </c>
      <c r="G42" s="70">
        <f t="shared" si="18"/>
        <v>0.10393413113179432</v>
      </c>
      <c r="H42" s="70">
        <f t="shared" si="19"/>
        <v>0.010393413113179433</v>
      </c>
      <c r="I42" s="69">
        <v>1219.4415242709674</v>
      </c>
      <c r="J42" s="70">
        <f t="shared" si="20"/>
        <v>0.06816172089597367</v>
      </c>
      <c r="K42" s="70">
        <f t="shared" si="21"/>
        <v>0.0068161720895973665</v>
      </c>
      <c r="L42" s="71">
        <v>0.9346055196445905</v>
      </c>
      <c r="M42" s="70">
        <f t="shared" si="22"/>
        <v>0.67</v>
      </c>
      <c r="N42" s="72">
        <f t="shared" si="23"/>
        <v>0.134</v>
      </c>
      <c r="O42" s="73">
        <v>0.024312801413836814</v>
      </c>
      <c r="P42" s="70">
        <f t="shared" si="24"/>
        <v>0.17130093740656668</v>
      </c>
      <c r="Q42" s="70">
        <f t="shared" si="25"/>
        <v>0.01713009374065667</v>
      </c>
      <c r="R42" s="73">
        <v>0.017795314356864628</v>
      </c>
      <c r="S42" s="70">
        <f t="shared" si="26"/>
        <v>0.046718134162196355</v>
      </c>
      <c r="T42" s="70">
        <f t="shared" si="27"/>
        <v>0.0046718134162196355</v>
      </c>
      <c r="U42" s="69">
        <v>719.1356967901546</v>
      </c>
      <c r="V42" s="70">
        <f t="shared" si="28"/>
        <v>0.18147303492896993</v>
      </c>
      <c r="W42" s="70">
        <f t="shared" si="29"/>
        <v>0.02722095523934549</v>
      </c>
      <c r="X42" s="69">
        <v>54.07725321888412</v>
      </c>
      <c r="Y42" s="70">
        <f t="shared" si="30"/>
        <v>0.33</v>
      </c>
      <c r="Z42" s="72">
        <f t="shared" si="31"/>
        <v>0.066</v>
      </c>
      <c r="AA42" s="73">
        <v>0.04742547425474255</v>
      </c>
      <c r="AB42" s="70">
        <f t="shared" si="32"/>
        <v>0.33</v>
      </c>
      <c r="AC42" s="2">
        <f t="shared" si="33"/>
        <v>0.0165</v>
      </c>
      <c r="AD42" s="70">
        <f t="shared" si="16"/>
        <v>0.28273244759899857</v>
      </c>
      <c r="AE42" s="74">
        <f t="shared" si="17"/>
        <v>0.8868004041587192</v>
      </c>
      <c r="AH42" s="59"/>
    </row>
    <row r="43" spans="1:34" ht="12">
      <c r="A43" s="67" t="s">
        <v>9</v>
      </c>
      <c r="B43" s="68">
        <v>203</v>
      </c>
      <c r="C43" s="68" t="s">
        <v>33</v>
      </c>
      <c r="D43" s="67">
        <v>1</v>
      </c>
      <c r="E43" s="67"/>
      <c r="F43" s="69">
        <v>1679.7023784554378</v>
      </c>
      <c r="G43" s="70">
        <f t="shared" si="18"/>
        <v>0.03214179208425677</v>
      </c>
      <c r="H43" s="70">
        <f t="shared" si="19"/>
        <v>0.003214179208425677</v>
      </c>
      <c r="I43" s="69">
        <v>256.2803696068966</v>
      </c>
      <c r="J43" s="70">
        <f t="shared" si="20"/>
        <v>0.01432500917557786</v>
      </c>
      <c r="K43" s="70">
        <f t="shared" si="21"/>
        <v>0.001432500917557786</v>
      </c>
      <c r="L43" s="71">
        <v>0.7646527474937992</v>
      </c>
      <c r="M43" s="70">
        <f t="shared" si="22"/>
        <v>0.67</v>
      </c>
      <c r="N43" s="72">
        <f t="shared" si="23"/>
        <v>0.134</v>
      </c>
      <c r="O43" s="73">
        <v>0.005112178367098336</v>
      </c>
      <c r="P43" s="70">
        <f t="shared" si="24"/>
        <v>0.03601892400499472</v>
      </c>
      <c r="Q43" s="70">
        <f t="shared" si="25"/>
        <v>0.0036018924004994723</v>
      </c>
      <c r="R43" s="73">
        <v>0.004251506862987612</v>
      </c>
      <c r="S43" s="70">
        <f t="shared" si="26"/>
        <v>0.011161503755056413</v>
      </c>
      <c r="T43" s="70">
        <f t="shared" si="27"/>
        <v>0.0011161503755056413</v>
      </c>
      <c r="U43" s="69">
        <v>446.5179565776084</v>
      </c>
      <c r="V43" s="70">
        <f t="shared" si="28"/>
        <v>0.1126782735054044</v>
      </c>
      <c r="W43" s="70">
        <f t="shared" si="29"/>
        <v>0.016901741025810657</v>
      </c>
      <c r="X43" s="69">
        <v>109.09090909090911</v>
      </c>
      <c r="Y43" s="70">
        <f t="shared" si="30"/>
        <v>0</v>
      </c>
      <c r="Z43" s="72">
        <f t="shared" si="31"/>
        <v>0</v>
      </c>
      <c r="AA43" s="73">
        <v>0.08571428571428572</v>
      </c>
      <c r="AB43" s="70">
        <f t="shared" si="32"/>
        <v>0.33</v>
      </c>
      <c r="AC43" s="2">
        <f t="shared" si="33"/>
        <v>0.0165</v>
      </c>
      <c r="AD43" s="70">
        <f t="shared" si="16"/>
        <v>0.1767664639277992</v>
      </c>
      <c r="AE43" s="74">
        <f t="shared" si="17"/>
        <v>0.7808344204875197</v>
      </c>
      <c r="AH43" s="59"/>
    </row>
    <row r="44" spans="1:34" ht="12">
      <c r="A44" s="67" t="s">
        <v>9</v>
      </c>
      <c r="B44" s="68">
        <v>204</v>
      </c>
      <c r="C44" s="68" t="s">
        <v>34</v>
      </c>
      <c r="D44" s="67">
        <v>1</v>
      </c>
      <c r="E44" s="67"/>
      <c r="F44" s="69">
        <v>52259.138944469916</v>
      </c>
      <c r="G44" s="70">
        <f t="shared" si="18"/>
        <v>1</v>
      </c>
      <c r="H44" s="70">
        <f t="shared" si="19"/>
        <v>0.1</v>
      </c>
      <c r="I44" s="69">
        <v>14004.224127199384</v>
      </c>
      <c r="J44" s="70">
        <f t="shared" si="20"/>
        <v>0.7827780154472725</v>
      </c>
      <c r="K44" s="70">
        <f t="shared" si="21"/>
        <v>0.07827780154472726</v>
      </c>
      <c r="L44" s="71">
        <v>0.9764664607898937</v>
      </c>
      <c r="M44" s="70">
        <f t="shared" si="22"/>
        <v>0.67</v>
      </c>
      <c r="N44" s="72">
        <f t="shared" si="23"/>
        <v>0.134</v>
      </c>
      <c r="O44" s="73">
        <v>0.14193034656974857</v>
      </c>
      <c r="P44" s="70">
        <f t="shared" si="24"/>
        <v>1</v>
      </c>
      <c r="Q44" s="70">
        <f t="shared" si="25"/>
        <v>0.1</v>
      </c>
      <c r="R44" s="73">
        <v>0</v>
      </c>
      <c r="S44" s="70">
        <f t="shared" si="26"/>
        <v>0</v>
      </c>
      <c r="T44" s="70">
        <f t="shared" si="27"/>
        <v>0</v>
      </c>
      <c r="U44" s="69">
        <v>1622.0463372042618</v>
      </c>
      <c r="V44" s="70">
        <f t="shared" si="28"/>
        <v>0.4093214575798912</v>
      </c>
      <c r="W44" s="70">
        <f t="shared" si="29"/>
        <v>0.06139821863698368</v>
      </c>
      <c r="X44" s="69">
        <v>47.2538860103627</v>
      </c>
      <c r="Y44" s="70">
        <f t="shared" si="30"/>
        <v>0.33</v>
      </c>
      <c r="Z44" s="72">
        <f t="shared" si="31"/>
        <v>0.066</v>
      </c>
      <c r="AA44" s="73">
        <v>0.0928122819260293</v>
      </c>
      <c r="AB44" s="70">
        <f t="shared" si="32"/>
        <v>0.33</v>
      </c>
      <c r="AC44" s="2">
        <f t="shared" si="33"/>
        <v>0.0165</v>
      </c>
      <c r="AD44" s="70">
        <f t="shared" si="16"/>
        <v>0.556176020181711</v>
      </c>
      <c r="AE44" s="74">
        <f t="shared" si="17"/>
        <v>1.1602439767414316</v>
      </c>
      <c r="AH44" s="59"/>
    </row>
    <row r="45" spans="1:34" ht="12">
      <c r="A45" s="67" t="s">
        <v>9</v>
      </c>
      <c r="B45" s="68">
        <v>205</v>
      </c>
      <c r="C45" s="68" t="s">
        <v>35</v>
      </c>
      <c r="D45" s="67">
        <v>1</v>
      </c>
      <c r="E45" s="67"/>
      <c r="F45" s="69">
        <v>12512.130511374786</v>
      </c>
      <c r="G45" s="70">
        <f t="shared" si="18"/>
        <v>0.23942473534954453</v>
      </c>
      <c r="H45" s="70">
        <f t="shared" si="19"/>
        <v>0.023942473534954455</v>
      </c>
      <c r="I45" s="69">
        <v>3856.1591647185055</v>
      </c>
      <c r="J45" s="70">
        <f t="shared" si="20"/>
        <v>0.21554329542216613</v>
      </c>
      <c r="K45" s="70">
        <f t="shared" si="21"/>
        <v>0.021554329542216616</v>
      </c>
      <c r="L45" s="71">
        <v>1.2033972862294207</v>
      </c>
      <c r="M45" s="70">
        <f t="shared" si="22"/>
        <v>1</v>
      </c>
      <c r="N45" s="72">
        <f t="shared" si="23"/>
        <v>0.2</v>
      </c>
      <c r="O45" s="73">
        <v>0.03935728335646455</v>
      </c>
      <c r="P45" s="70">
        <f t="shared" si="24"/>
        <v>0.2772999876888434</v>
      </c>
      <c r="Q45" s="70">
        <f t="shared" si="25"/>
        <v>0.02772999876888434</v>
      </c>
      <c r="R45" s="73">
        <v>0.03086791484946671</v>
      </c>
      <c r="S45" s="70">
        <f t="shared" si="26"/>
        <v>0.08103770230326643</v>
      </c>
      <c r="T45" s="70">
        <f t="shared" si="27"/>
        <v>0.008103770230326643</v>
      </c>
      <c r="U45" s="69">
        <v>749.1903151083864</v>
      </c>
      <c r="V45" s="70">
        <f t="shared" si="28"/>
        <v>0.1890572819969233</v>
      </c>
      <c r="W45" s="70">
        <f t="shared" si="29"/>
        <v>0.028358592299538493</v>
      </c>
      <c r="X45" s="69">
        <v>54.37070938215103</v>
      </c>
      <c r="Y45" s="70">
        <f t="shared" si="30"/>
        <v>0.33</v>
      </c>
      <c r="Z45" s="72">
        <f t="shared" si="31"/>
        <v>0.066</v>
      </c>
      <c r="AA45" s="73">
        <v>0.027138157894736843</v>
      </c>
      <c r="AB45" s="70">
        <f t="shared" si="32"/>
        <v>0.33</v>
      </c>
      <c r="AC45" s="2">
        <f t="shared" si="33"/>
        <v>0.0165</v>
      </c>
      <c r="AD45" s="70">
        <f t="shared" si="16"/>
        <v>0.39218916437592055</v>
      </c>
      <c r="AE45" s="74">
        <f t="shared" si="17"/>
        <v>0.9962571209356411</v>
      </c>
      <c r="AH45" s="59"/>
    </row>
    <row r="46" spans="1:34" ht="12">
      <c r="A46" s="67" t="s">
        <v>9</v>
      </c>
      <c r="B46" s="68">
        <v>206</v>
      </c>
      <c r="C46" s="68" t="s">
        <v>36</v>
      </c>
      <c r="D46" s="67">
        <v>1</v>
      </c>
      <c r="E46" s="67"/>
      <c r="F46" s="69">
        <v>5804.6708887562745</v>
      </c>
      <c r="G46" s="70">
        <f t="shared" si="18"/>
        <v>0.1110747518232986</v>
      </c>
      <c r="H46" s="70">
        <f t="shared" si="19"/>
        <v>0.01110747518232986</v>
      </c>
      <c r="I46" s="69">
        <v>980.3694856691859</v>
      </c>
      <c r="J46" s="70">
        <f t="shared" si="20"/>
        <v>0.054798586014251284</v>
      </c>
      <c r="K46" s="70">
        <f t="shared" si="21"/>
        <v>0.005479858601425129</v>
      </c>
      <c r="L46" s="71">
        <v>0.7388349337014959</v>
      </c>
      <c r="M46" s="70">
        <f t="shared" si="22"/>
        <v>0.67</v>
      </c>
      <c r="N46" s="72">
        <f t="shared" si="23"/>
        <v>0.134</v>
      </c>
      <c r="O46" s="73">
        <v>0.01622517548151327</v>
      </c>
      <c r="P46" s="70">
        <f t="shared" si="24"/>
        <v>0.11431787403928985</v>
      </c>
      <c r="Q46" s="70">
        <f t="shared" si="25"/>
        <v>0.011431787403928986</v>
      </c>
      <c r="R46" s="73">
        <v>0.005279041534679996</v>
      </c>
      <c r="S46" s="70">
        <f t="shared" si="26"/>
        <v>0.013859096036134336</v>
      </c>
      <c r="T46" s="70">
        <f t="shared" si="27"/>
        <v>0.0013859096036134338</v>
      </c>
      <c r="U46" s="69">
        <v>1532.9998438118594</v>
      </c>
      <c r="V46" s="70">
        <f t="shared" si="28"/>
        <v>0.3868506812329104</v>
      </c>
      <c r="W46" s="70">
        <f t="shared" si="29"/>
        <v>0.05802760218493656</v>
      </c>
      <c r="X46" s="69">
        <v>19.345383488031263</v>
      </c>
      <c r="Y46" s="70">
        <f t="shared" si="30"/>
        <v>1</v>
      </c>
      <c r="Z46" s="72">
        <f t="shared" si="31"/>
        <v>0.2</v>
      </c>
      <c r="AA46" s="73">
        <v>0.17295597484276728</v>
      </c>
      <c r="AB46" s="70">
        <f t="shared" si="32"/>
        <v>0.67</v>
      </c>
      <c r="AC46" s="2">
        <f t="shared" si="33"/>
        <v>0.0335</v>
      </c>
      <c r="AD46" s="70">
        <f t="shared" si="16"/>
        <v>0.454932632976234</v>
      </c>
      <c r="AE46" s="74">
        <f t="shared" si="17"/>
        <v>1.0590005895359544</v>
      </c>
      <c r="AH46" s="59"/>
    </row>
    <row r="47" spans="1:34" ht="12">
      <c r="A47" s="67" t="s">
        <v>9</v>
      </c>
      <c r="B47" s="68">
        <v>207</v>
      </c>
      <c r="C47" s="68" t="s">
        <v>37</v>
      </c>
      <c r="D47" s="67">
        <v>1</v>
      </c>
      <c r="E47" s="67"/>
      <c r="F47" s="69">
        <v>3357.23899298224</v>
      </c>
      <c r="G47" s="70">
        <f t="shared" si="18"/>
        <v>0.06424214138984592</v>
      </c>
      <c r="H47" s="70">
        <f t="shared" si="19"/>
        <v>0.006424214138984592</v>
      </c>
      <c r="I47" s="69">
        <v>746.3717822865295</v>
      </c>
      <c r="J47" s="70">
        <f t="shared" si="20"/>
        <v>0.041719085414332946</v>
      </c>
      <c r="K47" s="70">
        <f t="shared" si="21"/>
        <v>0.004171908541433295</v>
      </c>
      <c r="L47" s="71">
        <v>0.8653715018407362</v>
      </c>
      <c r="M47" s="70">
        <f t="shared" si="22"/>
        <v>0.67</v>
      </c>
      <c r="N47" s="72">
        <f t="shared" si="23"/>
        <v>0.134</v>
      </c>
      <c r="O47" s="73">
        <v>0.011929248250177204</v>
      </c>
      <c r="P47" s="70">
        <f t="shared" si="24"/>
        <v>0.08405001846673316</v>
      </c>
      <c r="Q47" s="70">
        <f t="shared" si="25"/>
        <v>0.008405001846673315</v>
      </c>
      <c r="R47" s="73">
        <v>0.03678663987008182</v>
      </c>
      <c r="S47" s="70">
        <f t="shared" si="26"/>
        <v>0.09657616282366625</v>
      </c>
      <c r="T47" s="70">
        <f t="shared" si="27"/>
        <v>0.009657616282366626</v>
      </c>
      <c r="U47" s="69">
        <v>634.2122995521883</v>
      </c>
      <c r="V47" s="70">
        <f t="shared" si="28"/>
        <v>0.16004271697640512</v>
      </c>
      <c r="W47" s="70">
        <f t="shared" si="29"/>
        <v>0.02400640754646077</v>
      </c>
      <c r="X47" s="69">
        <v>32.15411558669002</v>
      </c>
      <c r="Y47" s="70">
        <f t="shared" si="30"/>
        <v>0.67</v>
      </c>
      <c r="Z47" s="72">
        <f t="shared" si="31"/>
        <v>0.134</v>
      </c>
      <c r="AA47" s="73">
        <v>0.08485856905158069</v>
      </c>
      <c r="AB47" s="70">
        <f t="shared" si="32"/>
        <v>0.33</v>
      </c>
      <c r="AC47" s="2">
        <f t="shared" si="33"/>
        <v>0.0165</v>
      </c>
      <c r="AD47" s="70">
        <f t="shared" si="16"/>
        <v>0.33716514835591865</v>
      </c>
      <c r="AE47" s="74">
        <f t="shared" si="17"/>
        <v>0.9412331049156393</v>
      </c>
      <c r="AH47" s="59"/>
    </row>
    <row r="48" spans="1:34" ht="12">
      <c r="A48" s="67" t="s">
        <v>9</v>
      </c>
      <c r="B48" s="68">
        <v>208</v>
      </c>
      <c r="C48" s="68" t="s">
        <v>38</v>
      </c>
      <c r="D48" s="67">
        <v>1</v>
      </c>
      <c r="E48" s="67"/>
      <c r="F48" s="69">
        <v>11309.97427306092</v>
      </c>
      <c r="G48" s="70">
        <f t="shared" si="18"/>
        <v>0.21642098399437457</v>
      </c>
      <c r="H48" s="70">
        <f t="shared" si="19"/>
        <v>0.021642098399437457</v>
      </c>
      <c r="I48" s="69">
        <v>3649.024384619199</v>
      </c>
      <c r="J48" s="70">
        <f t="shared" si="20"/>
        <v>0.2039653207608403</v>
      </c>
      <c r="K48" s="70">
        <f t="shared" si="21"/>
        <v>0.020396532076084033</v>
      </c>
      <c r="L48" s="71">
        <v>1.2206654434703261</v>
      </c>
      <c r="M48" s="70">
        <f t="shared" si="22"/>
        <v>1</v>
      </c>
      <c r="N48" s="72">
        <f t="shared" si="23"/>
        <v>0.2</v>
      </c>
      <c r="O48" s="73">
        <v>0.03268499196229768</v>
      </c>
      <c r="P48" s="70">
        <f t="shared" si="24"/>
        <v>0.23028896041084038</v>
      </c>
      <c r="Q48" s="70">
        <f t="shared" si="25"/>
        <v>0.02302889604108404</v>
      </c>
      <c r="R48" s="73">
        <v>0.03284384682924098</v>
      </c>
      <c r="S48" s="70">
        <f t="shared" si="26"/>
        <v>0.08622512712056722</v>
      </c>
      <c r="T48" s="70">
        <f t="shared" si="27"/>
        <v>0.008622512712056723</v>
      </c>
      <c r="U48" s="69">
        <v>740.3993967966933</v>
      </c>
      <c r="V48" s="70">
        <f t="shared" si="28"/>
        <v>0.1868389042513097</v>
      </c>
      <c r="W48" s="70">
        <f t="shared" si="29"/>
        <v>0.028025835637696454</v>
      </c>
      <c r="X48" s="69">
        <v>70.2439024390244</v>
      </c>
      <c r="Y48" s="70">
        <f t="shared" si="30"/>
        <v>0.33</v>
      </c>
      <c r="Z48" s="72">
        <f t="shared" si="31"/>
        <v>0.066</v>
      </c>
      <c r="AA48" s="73">
        <v>0.04918032786885246</v>
      </c>
      <c r="AB48" s="70">
        <f t="shared" si="32"/>
        <v>0.33</v>
      </c>
      <c r="AC48" s="2">
        <f t="shared" si="33"/>
        <v>0.0165</v>
      </c>
      <c r="AD48" s="70">
        <f t="shared" si="16"/>
        <v>0.3842158748663587</v>
      </c>
      <c r="AE48" s="74">
        <f t="shared" si="17"/>
        <v>0.9882838314260793</v>
      </c>
      <c r="AH48" s="59"/>
    </row>
    <row r="49" spans="1:34" ht="12">
      <c r="A49" s="67" t="s">
        <v>9</v>
      </c>
      <c r="B49" s="68">
        <v>209</v>
      </c>
      <c r="C49" s="68" t="s">
        <v>39</v>
      </c>
      <c r="D49" s="67">
        <v>1</v>
      </c>
      <c r="E49" s="67"/>
      <c r="F49" s="69">
        <v>16079.947624886401</v>
      </c>
      <c r="G49" s="70">
        <f t="shared" si="18"/>
        <v>0.30769637521147847</v>
      </c>
      <c r="H49" s="70">
        <f t="shared" si="19"/>
        <v>0.03076963752114785</v>
      </c>
      <c r="I49" s="69">
        <v>2466.7245267502763</v>
      </c>
      <c r="J49" s="70">
        <f t="shared" si="20"/>
        <v>0.13787966489014208</v>
      </c>
      <c r="K49" s="70">
        <f t="shared" si="21"/>
        <v>0.01378796648901421</v>
      </c>
      <c r="L49" s="71">
        <v>0.5672297585775562</v>
      </c>
      <c r="M49" s="70">
        <f t="shared" si="22"/>
        <v>0.33</v>
      </c>
      <c r="N49" s="72">
        <f t="shared" si="23"/>
        <v>0.066</v>
      </c>
      <c r="O49" s="73">
        <v>0.044372110670673856</v>
      </c>
      <c r="P49" s="70">
        <f t="shared" si="24"/>
        <v>0.3126330044496027</v>
      </c>
      <c r="Q49" s="70">
        <f t="shared" si="25"/>
        <v>0.03126330044496027</v>
      </c>
      <c r="R49" s="73">
        <v>0.008523753681527005</v>
      </c>
      <c r="S49" s="70">
        <f t="shared" si="26"/>
        <v>0.02237745622658702</v>
      </c>
      <c r="T49" s="70">
        <f t="shared" si="27"/>
        <v>0.002237745622658702</v>
      </c>
      <c r="U49" s="69">
        <v>1247.4280664922621</v>
      </c>
      <c r="V49" s="70">
        <f t="shared" si="28"/>
        <v>0.31478698400363836</v>
      </c>
      <c r="W49" s="70">
        <f t="shared" si="29"/>
        <v>0.04721804760054575</v>
      </c>
      <c r="X49" s="69">
        <v>41.053610164239224</v>
      </c>
      <c r="Y49" s="70">
        <f t="shared" si="30"/>
        <v>0.33</v>
      </c>
      <c r="Z49" s="72">
        <f t="shared" si="31"/>
        <v>0.066</v>
      </c>
      <c r="AA49" s="73">
        <v>0.09037328094302555</v>
      </c>
      <c r="AB49" s="70">
        <f t="shared" si="32"/>
        <v>0.33</v>
      </c>
      <c r="AC49" s="2">
        <f t="shared" si="33"/>
        <v>0.0165</v>
      </c>
      <c r="AD49" s="70">
        <f t="shared" si="16"/>
        <v>0.27377669767832685</v>
      </c>
      <c r="AE49" s="74">
        <f t="shared" si="17"/>
        <v>0.8778446542380474</v>
      </c>
      <c r="AH49" s="59"/>
    </row>
    <row r="50" spans="1:34" ht="12">
      <c r="A50" s="67" t="s">
        <v>9</v>
      </c>
      <c r="B50" s="68">
        <v>210</v>
      </c>
      <c r="C50" s="68" t="s">
        <v>40</v>
      </c>
      <c r="D50" s="67">
        <v>1</v>
      </c>
      <c r="E50" s="67"/>
      <c r="F50" s="69">
        <v>4262.1939787126585</v>
      </c>
      <c r="G50" s="70">
        <f t="shared" si="18"/>
        <v>0.08155882520838369</v>
      </c>
      <c r="H50" s="70">
        <f t="shared" si="19"/>
        <v>0.008155882520838369</v>
      </c>
      <c r="I50" s="69">
        <v>964.876915187725</v>
      </c>
      <c r="J50" s="70">
        <f t="shared" si="20"/>
        <v>0.05393261561378468</v>
      </c>
      <c r="K50" s="70">
        <f t="shared" si="21"/>
        <v>0.005393261561378468</v>
      </c>
      <c r="L50" s="71">
        <v>0.9595830642429218</v>
      </c>
      <c r="M50" s="70">
        <f t="shared" si="22"/>
        <v>0.67</v>
      </c>
      <c r="N50" s="72">
        <f t="shared" si="23"/>
        <v>0.134</v>
      </c>
      <c r="O50" s="73">
        <v>0.012308667738360295</v>
      </c>
      <c r="P50" s="70">
        <f t="shared" si="24"/>
        <v>0.08672329798272894</v>
      </c>
      <c r="Q50" s="70">
        <f t="shared" si="25"/>
        <v>0.008672329798272895</v>
      </c>
      <c r="R50" s="73">
        <v>0.02009739265984344</v>
      </c>
      <c r="S50" s="70">
        <f t="shared" si="26"/>
        <v>0.05276179266991796</v>
      </c>
      <c r="T50" s="70">
        <f t="shared" si="27"/>
        <v>0.0052761792669917965</v>
      </c>
      <c r="U50" s="69">
        <v>457.215448162642</v>
      </c>
      <c r="V50" s="70">
        <f t="shared" si="28"/>
        <v>0.11537777274140136</v>
      </c>
      <c r="W50" s="70">
        <f t="shared" si="29"/>
        <v>0.017306665911210203</v>
      </c>
      <c r="X50" s="69">
        <v>53.712255772646536</v>
      </c>
      <c r="Y50" s="70">
        <f t="shared" si="30"/>
        <v>0.33</v>
      </c>
      <c r="Z50" s="72">
        <f t="shared" si="31"/>
        <v>0.066</v>
      </c>
      <c r="AA50" s="73">
        <v>0.059490084985835696</v>
      </c>
      <c r="AB50" s="70">
        <f t="shared" si="32"/>
        <v>0.33</v>
      </c>
      <c r="AC50" s="2">
        <f t="shared" si="33"/>
        <v>0.0165</v>
      </c>
      <c r="AD50" s="70">
        <f t="shared" si="16"/>
        <v>0.2613043190586918</v>
      </c>
      <c r="AE50" s="74">
        <f t="shared" si="17"/>
        <v>0.8653722756184123</v>
      </c>
      <c r="AH50" s="59"/>
    </row>
    <row r="51" spans="1:34" ht="12">
      <c r="A51" s="67" t="s">
        <v>9</v>
      </c>
      <c r="B51" s="68">
        <v>211</v>
      </c>
      <c r="C51" s="68" t="s">
        <v>41</v>
      </c>
      <c r="D51" s="67">
        <v>1</v>
      </c>
      <c r="E51" s="67"/>
      <c r="F51" s="69">
        <v>2857.890202994877</v>
      </c>
      <c r="G51" s="70">
        <f t="shared" si="18"/>
        <v>0.05468689803771251</v>
      </c>
      <c r="H51" s="70">
        <f t="shared" si="19"/>
        <v>0.0054686898037712515</v>
      </c>
      <c r="I51" s="69">
        <v>380.1052386704828</v>
      </c>
      <c r="J51" s="70">
        <f t="shared" si="20"/>
        <v>0.021246305520753978</v>
      </c>
      <c r="K51" s="70">
        <f t="shared" si="21"/>
        <v>0.0021246305520753977</v>
      </c>
      <c r="L51" s="71">
        <v>0.6505543775171202</v>
      </c>
      <c r="M51" s="70">
        <f t="shared" si="22"/>
        <v>0.33</v>
      </c>
      <c r="N51" s="72">
        <f t="shared" si="23"/>
        <v>0.066</v>
      </c>
      <c r="O51" s="73">
        <v>0.010673669285992424</v>
      </c>
      <c r="P51" s="70">
        <f t="shared" si="24"/>
        <v>0.07520357375261592</v>
      </c>
      <c r="Q51" s="70">
        <f t="shared" si="25"/>
        <v>0.007520357375261593</v>
      </c>
      <c r="R51" s="73">
        <v>0.005416601815410285</v>
      </c>
      <c r="S51" s="70">
        <f t="shared" si="26"/>
        <v>0.014220233778445023</v>
      </c>
      <c r="T51" s="70">
        <f t="shared" si="27"/>
        <v>0.0014220233778445023</v>
      </c>
      <c r="U51" s="69">
        <v>296.0487611778141</v>
      </c>
      <c r="V51" s="70">
        <f t="shared" si="28"/>
        <v>0.07470755160354217</v>
      </c>
      <c r="W51" s="70">
        <f t="shared" si="29"/>
        <v>0.011206132740531326</v>
      </c>
      <c r="X51" s="69">
        <v>45.347043701799485</v>
      </c>
      <c r="Y51" s="70">
        <f t="shared" si="30"/>
        <v>0.33</v>
      </c>
      <c r="Z51" s="72">
        <f t="shared" si="31"/>
        <v>0.066</v>
      </c>
      <c r="AA51" s="73">
        <v>0.052801724137931036</v>
      </c>
      <c r="AB51" s="70">
        <f t="shared" si="32"/>
        <v>0.33</v>
      </c>
      <c r="AC51" s="2">
        <f t="shared" si="33"/>
        <v>0.0165</v>
      </c>
      <c r="AD51" s="70">
        <f t="shared" si="16"/>
        <v>0.17624183384948405</v>
      </c>
      <c r="AE51" s="74">
        <f t="shared" si="17"/>
        <v>0.7803097904092047</v>
      </c>
      <c r="AH51" s="59"/>
    </row>
    <row r="52" spans="1:34" ht="12">
      <c r="A52" s="67" t="s">
        <v>9</v>
      </c>
      <c r="B52" s="68">
        <v>212</v>
      </c>
      <c r="C52" s="68" t="s">
        <v>42</v>
      </c>
      <c r="D52" s="67">
        <v>1</v>
      </c>
      <c r="E52" s="67"/>
      <c r="F52" s="69">
        <v>5773.559555111606</v>
      </c>
      <c r="G52" s="70">
        <f t="shared" si="18"/>
        <v>0.11047942372809734</v>
      </c>
      <c r="H52" s="70">
        <f t="shared" si="19"/>
        <v>0.011047942372809734</v>
      </c>
      <c r="I52" s="69">
        <v>2265.5545729746877</v>
      </c>
      <c r="J52" s="70">
        <f t="shared" si="20"/>
        <v>0.12663509926810027</v>
      </c>
      <c r="K52" s="70">
        <f t="shared" si="21"/>
        <v>0.012663509926810028</v>
      </c>
      <c r="L52" s="71">
        <v>1.682077864836985</v>
      </c>
      <c r="M52" s="70">
        <f t="shared" si="22"/>
        <v>1</v>
      </c>
      <c r="N52" s="72">
        <f t="shared" si="23"/>
        <v>0.2</v>
      </c>
      <c r="O52" s="73">
        <v>0.01632252653440236</v>
      </c>
      <c r="P52" s="70">
        <f t="shared" si="24"/>
        <v>0.11500378128352565</v>
      </c>
      <c r="Q52" s="70">
        <f t="shared" si="25"/>
        <v>0.011500378128352565</v>
      </c>
      <c r="R52" s="73">
        <v>0.04022267828595379</v>
      </c>
      <c r="S52" s="70">
        <f t="shared" si="26"/>
        <v>0.10559681289368</v>
      </c>
      <c r="T52" s="70">
        <f t="shared" si="27"/>
        <v>0.010559681289368001</v>
      </c>
      <c r="U52" s="69">
        <v>446.6127831232606</v>
      </c>
      <c r="V52" s="70">
        <f t="shared" si="28"/>
        <v>0.11270220287104171</v>
      </c>
      <c r="W52" s="70">
        <f t="shared" si="29"/>
        <v>0.016905330430656257</v>
      </c>
      <c r="X52" s="69">
        <v>69.39759036144578</v>
      </c>
      <c r="Y52" s="70">
        <f t="shared" si="30"/>
        <v>0.33</v>
      </c>
      <c r="Z52" s="72">
        <f t="shared" si="31"/>
        <v>0.066</v>
      </c>
      <c r="AA52" s="73">
        <v>0.07899461400359066</v>
      </c>
      <c r="AB52" s="70">
        <f t="shared" si="32"/>
        <v>0.33</v>
      </c>
      <c r="AC52" s="2">
        <f t="shared" si="33"/>
        <v>0.0165</v>
      </c>
      <c r="AD52" s="70">
        <f t="shared" si="16"/>
        <v>0.3451768421479966</v>
      </c>
      <c r="AE52" s="74">
        <f t="shared" si="17"/>
        <v>0.9492447987077172</v>
      </c>
      <c r="AH52" s="59"/>
    </row>
    <row r="53" spans="1:34" ht="12">
      <c r="A53" s="67" t="s">
        <v>9</v>
      </c>
      <c r="B53" s="68">
        <v>213</v>
      </c>
      <c r="C53" s="68" t="s">
        <v>44</v>
      </c>
      <c r="D53" s="67">
        <v>1</v>
      </c>
      <c r="E53" s="67"/>
      <c r="F53" s="69">
        <v>5959.420104661521</v>
      </c>
      <c r="G53" s="70">
        <f t="shared" si="18"/>
        <v>0.11403594136891437</v>
      </c>
      <c r="H53" s="70">
        <f t="shared" si="19"/>
        <v>0.011403594136891439</v>
      </c>
      <c r="I53" s="69">
        <v>788.733344007196</v>
      </c>
      <c r="J53" s="70">
        <f t="shared" si="20"/>
        <v>0.044086920926944224</v>
      </c>
      <c r="K53" s="70">
        <f t="shared" si="21"/>
        <v>0.004408692092694423</v>
      </c>
      <c r="L53" s="71">
        <v>0.6030542879636511</v>
      </c>
      <c r="M53" s="70">
        <f t="shared" si="22"/>
        <v>0.33</v>
      </c>
      <c r="N53" s="72">
        <f t="shared" si="23"/>
        <v>0.066</v>
      </c>
      <c r="O53" s="73">
        <v>0.017815242678701597</v>
      </c>
      <c r="P53" s="70">
        <f t="shared" si="24"/>
        <v>0.12552102569514043</v>
      </c>
      <c r="Q53" s="70">
        <f t="shared" si="25"/>
        <v>0.012552102569514043</v>
      </c>
      <c r="R53" s="73">
        <v>0.01460629825797687</v>
      </c>
      <c r="S53" s="70">
        <f t="shared" si="26"/>
        <v>0.038345993104976384</v>
      </c>
      <c r="T53" s="70">
        <f t="shared" si="27"/>
        <v>0.0038345993104976386</v>
      </c>
      <c r="U53" s="69">
        <v>1180.262402276838</v>
      </c>
      <c r="V53" s="70">
        <f t="shared" si="28"/>
        <v>0.2978378087887278</v>
      </c>
      <c r="W53" s="70">
        <f t="shared" si="29"/>
        <v>0.044675671318309164</v>
      </c>
      <c r="X53" s="69">
        <v>21.654135338345863</v>
      </c>
      <c r="Y53" s="70">
        <f t="shared" si="30"/>
        <v>0.67</v>
      </c>
      <c r="Z53" s="72">
        <f t="shared" si="31"/>
        <v>0.134</v>
      </c>
      <c r="AA53" s="73">
        <v>0.12558139534883722</v>
      </c>
      <c r="AB53" s="70">
        <f t="shared" si="32"/>
        <v>0.67</v>
      </c>
      <c r="AC53" s="2">
        <f t="shared" si="33"/>
        <v>0.0335</v>
      </c>
      <c r="AD53" s="70">
        <f t="shared" si="16"/>
        <v>0.31037465942790665</v>
      </c>
      <c r="AE53" s="74">
        <f t="shared" si="17"/>
        <v>0.9144426159876272</v>
      </c>
      <c r="AH53" s="59"/>
    </row>
    <row r="54" spans="1:34" ht="12">
      <c r="A54" s="67" t="s">
        <v>9</v>
      </c>
      <c r="B54" s="68">
        <v>214</v>
      </c>
      <c r="C54" s="68" t="s">
        <v>45</v>
      </c>
      <c r="D54" s="67">
        <v>1</v>
      </c>
      <c r="E54" s="67"/>
      <c r="F54" s="69">
        <v>14590.12743708028</v>
      </c>
      <c r="G54" s="70">
        <f t="shared" si="18"/>
        <v>0.2791880565155047</v>
      </c>
      <c r="H54" s="70">
        <f t="shared" si="19"/>
        <v>0.02791880565155047</v>
      </c>
      <c r="I54" s="69">
        <v>1303.5711153928157</v>
      </c>
      <c r="J54" s="70">
        <f t="shared" si="20"/>
        <v>0.07286421592751532</v>
      </c>
      <c r="K54" s="70">
        <f t="shared" si="21"/>
        <v>0.007286421592751533</v>
      </c>
      <c r="L54" s="71">
        <v>0.44410259291020626</v>
      </c>
      <c r="M54" s="70">
        <f t="shared" si="22"/>
        <v>0.33</v>
      </c>
      <c r="N54" s="72">
        <f t="shared" si="23"/>
        <v>0.066</v>
      </c>
      <c r="O54" s="73">
        <v>0.041019739798108856</v>
      </c>
      <c r="P54" s="70">
        <f t="shared" si="24"/>
        <v>0.28901317293656154</v>
      </c>
      <c r="Q54" s="70">
        <f t="shared" si="25"/>
        <v>0.028901317293656154</v>
      </c>
      <c r="R54" s="73">
        <v>0.003454809445307448</v>
      </c>
      <c r="S54" s="70">
        <f t="shared" si="26"/>
        <v>0.009069929754201551</v>
      </c>
      <c r="T54" s="70">
        <f t="shared" si="27"/>
        <v>0.0009069929754201551</v>
      </c>
      <c r="U54" s="69">
        <v>905.6070275398075</v>
      </c>
      <c r="V54" s="70">
        <f t="shared" si="28"/>
        <v>0.2285288527244502</v>
      </c>
      <c r="W54" s="70">
        <f t="shared" si="29"/>
        <v>0.03427932790866753</v>
      </c>
      <c r="X54" s="69">
        <v>23.4006158056791</v>
      </c>
      <c r="Y54" s="70">
        <f t="shared" si="30"/>
        <v>0.67</v>
      </c>
      <c r="Z54" s="72">
        <f t="shared" si="31"/>
        <v>0.134</v>
      </c>
      <c r="AA54" s="73">
        <v>0.0629973474801061</v>
      </c>
      <c r="AB54" s="70">
        <f t="shared" si="32"/>
        <v>0.33</v>
      </c>
      <c r="AC54" s="2">
        <f t="shared" si="33"/>
        <v>0.0165</v>
      </c>
      <c r="AD54" s="70">
        <f t="shared" si="16"/>
        <v>0.3157928654220459</v>
      </c>
      <c r="AE54" s="74">
        <f t="shared" si="17"/>
        <v>0.9198608219817664</v>
      </c>
      <c r="AH54" s="59"/>
    </row>
    <row r="55" spans="1:34" ht="12">
      <c r="A55" s="67" t="s">
        <v>9</v>
      </c>
      <c r="B55" s="68">
        <v>215</v>
      </c>
      <c r="C55" s="68" t="s">
        <v>46</v>
      </c>
      <c r="D55" s="67">
        <v>1</v>
      </c>
      <c r="E55" s="67"/>
      <c r="F55" s="69">
        <v>13928.299576753756</v>
      </c>
      <c r="G55" s="70">
        <f t="shared" si="18"/>
        <v>0.26652370969131045</v>
      </c>
      <c r="H55" s="70">
        <f t="shared" si="19"/>
        <v>0.026652370969131048</v>
      </c>
      <c r="I55" s="69">
        <v>4101.531074920779</v>
      </c>
      <c r="J55" s="70">
        <f t="shared" si="20"/>
        <v>0.22925856698380842</v>
      </c>
      <c r="K55" s="70">
        <f t="shared" si="21"/>
        <v>0.022925856698380844</v>
      </c>
      <c r="L55" s="71">
        <v>1.217477211619207</v>
      </c>
      <c r="M55" s="70">
        <f t="shared" si="22"/>
        <v>1</v>
      </c>
      <c r="N55" s="72">
        <f t="shared" si="23"/>
        <v>0.2</v>
      </c>
      <c r="O55" s="73">
        <v>0.04822371771190074</v>
      </c>
      <c r="P55" s="70">
        <f t="shared" si="24"/>
        <v>0.33977030901000616</v>
      </c>
      <c r="Q55" s="70">
        <f t="shared" si="25"/>
        <v>0.03397703090100062</v>
      </c>
      <c r="R55" s="73">
        <v>0.06652037597105596</v>
      </c>
      <c r="S55" s="70">
        <f t="shared" si="26"/>
        <v>0.17463629957942958</v>
      </c>
      <c r="T55" s="70">
        <f t="shared" si="27"/>
        <v>0.01746362995794296</v>
      </c>
      <c r="U55" s="69">
        <v>2343.641743526771</v>
      </c>
      <c r="V55" s="70">
        <f t="shared" si="28"/>
        <v>0.5914151972741404</v>
      </c>
      <c r="W55" s="70">
        <f t="shared" si="29"/>
        <v>0.08871227959112106</v>
      </c>
      <c r="X55" s="69">
        <v>33.333333333333336</v>
      </c>
      <c r="Y55" s="70">
        <f t="shared" si="30"/>
        <v>0.67</v>
      </c>
      <c r="Z55" s="72">
        <f t="shared" si="31"/>
        <v>0.134</v>
      </c>
      <c r="AA55" s="73">
        <v>0.09316770186335403</v>
      </c>
      <c r="AB55" s="70">
        <f t="shared" si="32"/>
        <v>0.33</v>
      </c>
      <c r="AC55" s="2">
        <f t="shared" si="33"/>
        <v>0.0165</v>
      </c>
      <c r="AD55" s="70">
        <f t="shared" si="16"/>
        <v>0.5402311681175765</v>
      </c>
      <c r="AE55" s="74">
        <f t="shared" si="17"/>
        <v>1.144299124677297</v>
      </c>
      <c r="AH55" s="59"/>
    </row>
    <row r="56" spans="1:34" ht="12">
      <c r="A56" s="67" t="s">
        <v>9</v>
      </c>
      <c r="B56" s="68">
        <v>216</v>
      </c>
      <c r="C56" s="68" t="s">
        <v>47</v>
      </c>
      <c r="D56" s="67">
        <v>1</v>
      </c>
      <c r="E56" s="67"/>
      <c r="F56" s="69">
        <v>32218.148692930856</v>
      </c>
      <c r="G56" s="70">
        <f t="shared" si="18"/>
        <v>0.6165074538860191</v>
      </c>
      <c r="H56" s="70">
        <f t="shared" si="19"/>
        <v>0.061650745388601914</v>
      </c>
      <c r="I56" s="69">
        <v>7400.220736174194</v>
      </c>
      <c r="J56" s="70">
        <f t="shared" si="20"/>
        <v>0.41364163049085967</v>
      </c>
      <c r="K56" s="70">
        <f t="shared" si="21"/>
        <v>0.04136416304908597</v>
      </c>
      <c r="L56" s="71">
        <v>0.7778912693854808</v>
      </c>
      <c r="M56" s="70">
        <f t="shared" si="22"/>
        <v>0.67</v>
      </c>
      <c r="N56" s="72">
        <f t="shared" si="23"/>
        <v>0.134</v>
      </c>
      <c r="O56" s="73">
        <v>0.08583866683973512</v>
      </c>
      <c r="P56" s="70">
        <f t="shared" si="24"/>
        <v>0.6047943157635537</v>
      </c>
      <c r="Q56" s="70">
        <f t="shared" si="25"/>
        <v>0.06047943157635537</v>
      </c>
      <c r="R56" s="73">
        <v>0.22208732579582421</v>
      </c>
      <c r="S56" s="70">
        <f t="shared" si="26"/>
        <v>0.5830470467778124</v>
      </c>
      <c r="T56" s="70">
        <f t="shared" si="27"/>
        <v>0.05830470467778124</v>
      </c>
      <c r="U56" s="69">
        <v>986.1514346556698</v>
      </c>
      <c r="V56" s="70">
        <f t="shared" si="28"/>
        <v>0.2488541377452204</v>
      </c>
      <c r="W56" s="70">
        <f t="shared" si="29"/>
        <v>0.03732812066178306</v>
      </c>
      <c r="X56" s="69">
        <v>23.03669724770642</v>
      </c>
      <c r="Y56" s="70">
        <f t="shared" si="30"/>
        <v>0.67</v>
      </c>
      <c r="Z56" s="72">
        <f t="shared" si="31"/>
        <v>0.134</v>
      </c>
      <c r="AA56" s="73">
        <v>0.11872340425531915</v>
      </c>
      <c r="AB56" s="70">
        <f t="shared" si="32"/>
        <v>0.67</v>
      </c>
      <c r="AC56" s="2">
        <f t="shared" si="33"/>
        <v>0.0335</v>
      </c>
      <c r="AD56" s="70">
        <f t="shared" si="16"/>
        <v>0.5606271653536076</v>
      </c>
      <c r="AE56" s="74">
        <f t="shared" si="17"/>
        <v>1.1646951219133281</v>
      </c>
      <c r="AH56" s="59"/>
    </row>
    <row r="57" spans="1:34" ht="12">
      <c r="A57" s="67" t="s">
        <v>9</v>
      </c>
      <c r="B57" s="68">
        <v>217</v>
      </c>
      <c r="C57" s="68" t="s">
        <v>48</v>
      </c>
      <c r="D57" s="67">
        <v>1</v>
      </c>
      <c r="E57" s="67"/>
      <c r="F57" s="69">
        <v>7425.109224160955</v>
      </c>
      <c r="G57" s="70">
        <f t="shared" si="18"/>
        <v>0.14208250220216617</v>
      </c>
      <c r="H57" s="70">
        <f t="shared" si="19"/>
        <v>0.014208250220216618</v>
      </c>
      <c r="I57" s="69">
        <v>524.4575633370465</v>
      </c>
      <c r="J57" s="70">
        <f t="shared" si="20"/>
        <v>0.029315001451450315</v>
      </c>
      <c r="K57" s="70">
        <f t="shared" si="21"/>
        <v>0.0029315001451450315</v>
      </c>
      <c r="L57" s="71">
        <v>0.31579200185867967</v>
      </c>
      <c r="M57" s="70">
        <f t="shared" si="22"/>
        <v>0</v>
      </c>
      <c r="N57" s="72">
        <f t="shared" si="23"/>
        <v>0</v>
      </c>
      <c r="O57" s="73">
        <v>0.020391301308997217</v>
      </c>
      <c r="P57" s="70">
        <f t="shared" si="24"/>
        <v>0.14367118661953213</v>
      </c>
      <c r="Q57" s="70">
        <f t="shared" si="25"/>
        <v>0.014367118661953213</v>
      </c>
      <c r="R57" s="73">
        <v>0.001371474239969384</v>
      </c>
      <c r="S57" s="70">
        <f t="shared" si="26"/>
        <v>0.003600538673157499</v>
      </c>
      <c r="T57" s="70">
        <f t="shared" si="27"/>
        <v>0.0003600538673157499</v>
      </c>
      <c r="U57" s="69">
        <v>2725.732833918683</v>
      </c>
      <c r="V57" s="70">
        <f t="shared" si="28"/>
        <v>0.6878354279791848</v>
      </c>
      <c r="W57" s="70">
        <f t="shared" si="29"/>
        <v>0.10317531419687773</v>
      </c>
      <c r="X57" s="69">
        <v>21.253731343283583</v>
      </c>
      <c r="Y57" s="70">
        <f t="shared" si="30"/>
        <v>0.67</v>
      </c>
      <c r="Z57" s="72">
        <f t="shared" si="31"/>
        <v>0.134</v>
      </c>
      <c r="AA57" s="73">
        <v>0.16152450090744103</v>
      </c>
      <c r="AB57" s="70">
        <f t="shared" si="32"/>
        <v>0.67</v>
      </c>
      <c r="AC57" s="2">
        <f t="shared" si="33"/>
        <v>0.0335</v>
      </c>
      <c r="AD57" s="70">
        <f t="shared" si="16"/>
        <v>0.3025422370915083</v>
      </c>
      <c r="AE57" s="74">
        <f t="shared" si="17"/>
        <v>0.9066101936512289</v>
      </c>
      <c r="AH57" s="59"/>
    </row>
    <row r="58" spans="1:34" ht="12">
      <c r="A58" s="67" t="s">
        <v>9</v>
      </c>
      <c r="B58" s="68">
        <v>218</v>
      </c>
      <c r="C58" s="68" t="s">
        <v>49</v>
      </c>
      <c r="D58" s="67">
        <v>1</v>
      </c>
      <c r="E58" s="67"/>
      <c r="F58" s="69">
        <v>36255.125541354144</v>
      </c>
      <c r="G58" s="70">
        <f t="shared" si="18"/>
        <v>0.6937566571825554</v>
      </c>
      <c r="H58" s="70">
        <f t="shared" si="19"/>
        <v>0.06937566571825554</v>
      </c>
      <c r="I58" s="69">
        <v>13984.700617954644</v>
      </c>
      <c r="J58" s="70">
        <f t="shared" si="20"/>
        <v>0.7816867322971063</v>
      </c>
      <c r="K58" s="70">
        <f t="shared" si="21"/>
        <v>0.07816867322971063</v>
      </c>
      <c r="L58" s="71">
        <v>1.1601067875519298</v>
      </c>
      <c r="M58" s="70">
        <f t="shared" si="22"/>
        <v>1</v>
      </c>
      <c r="N58" s="72">
        <f t="shared" si="23"/>
        <v>0.2</v>
      </c>
      <c r="O58" s="73">
        <v>0.1332386448733438</v>
      </c>
      <c r="P58" s="70">
        <f t="shared" si="24"/>
        <v>0.9387607942454124</v>
      </c>
      <c r="Q58" s="70">
        <f t="shared" si="25"/>
        <v>0.09387607942454124</v>
      </c>
      <c r="R58" s="73">
        <v>0.38090807083781913</v>
      </c>
      <c r="S58" s="70">
        <f t="shared" si="26"/>
        <v>1</v>
      </c>
      <c r="T58" s="70">
        <f t="shared" si="27"/>
        <v>0.1</v>
      </c>
      <c r="U58" s="69">
        <v>3962.768887794434</v>
      </c>
      <c r="V58" s="70">
        <f t="shared" si="28"/>
        <v>1</v>
      </c>
      <c r="W58" s="70">
        <f t="shared" si="29"/>
        <v>0.15</v>
      </c>
      <c r="X58" s="69">
        <v>46.900501073729416</v>
      </c>
      <c r="Y58" s="70">
        <f t="shared" si="30"/>
        <v>0.33</v>
      </c>
      <c r="Z58" s="72">
        <f t="shared" si="31"/>
        <v>0.066</v>
      </c>
      <c r="AA58" s="73">
        <v>0.0755813953488372</v>
      </c>
      <c r="AB58" s="70">
        <f t="shared" si="32"/>
        <v>0.33</v>
      </c>
      <c r="AC58" s="2">
        <f t="shared" si="33"/>
        <v>0.0165</v>
      </c>
      <c r="AD58" s="70">
        <f t="shared" si="16"/>
        <v>0.7739204183725075</v>
      </c>
      <c r="AE58" s="74">
        <f t="shared" si="17"/>
        <v>1.3779883749322281</v>
      </c>
      <c r="AH58" s="59"/>
    </row>
    <row r="59" spans="1:34" ht="12">
      <c r="A59" s="67" t="s">
        <v>9</v>
      </c>
      <c r="B59" s="68">
        <v>219</v>
      </c>
      <c r="C59" s="68" t="s">
        <v>50</v>
      </c>
      <c r="D59" s="67">
        <v>1</v>
      </c>
      <c r="E59" s="67"/>
      <c r="F59" s="69">
        <v>47431.48791334027</v>
      </c>
      <c r="G59" s="70">
        <f t="shared" si="18"/>
        <v>0.9076209227966909</v>
      </c>
      <c r="H59" s="70">
        <f t="shared" si="19"/>
        <v>0.0907620922796691</v>
      </c>
      <c r="I59" s="69">
        <v>17890.415738359097</v>
      </c>
      <c r="J59" s="70">
        <f t="shared" si="20"/>
        <v>1</v>
      </c>
      <c r="K59" s="70">
        <f t="shared" si="21"/>
        <v>0.1</v>
      </c>
      <c r="L59" s="71">
        <v>1.3376938703620562</v>
      </c>
      <c r="M59" s="70">
        <f t="shared" si="22"/>
        <v>1</v>
      </c>
      <c r="N59" s="72">
        <f t="shared" si="23"/>
        <v>0.2</v>
      </c>
      <c r="O59" s="73">
        <v>0.12220552554591484</v>
      </c>
      <c r="P59" s="70">
        <f t="shared" si="24"/>
        <v>0.8610246398986957</v>
      </c>
      <c r="Q59" s="70">
        <f t="shared" si="25"/>
        <v>0.08610246398986958</v>
      </c>
      <c r="R59" s="73">
        <v>0.06835137843522238</v>
      </c>
      <c r="S59" s="70">
        <f t="shared" si="26"/>
        <v>0.17944324016259722</v>
      </c>
      <c r="T59" s="70">
        <f t="shared" si="27"/>
        <v>0.017944324016259724</v>
      </c>
      <c r="U59" s="69">
        <v>2114.1383779059315</v>
      </c>
      <c r="V59" s="70">
        <f t="shared" si="28"/>
        <v>0.5335002968297254</v>
      </c>
      <c r="W59" s="70">
        <f t="shared" si="29"/>
        <v>0.08002504452445881</v>
      </c>
      <c r="X59" s="69">
        <v>42.00640341515474</v>
      </c>
      <c r="Y59" s="70">
        <f t="shared" si="30"/>
        <v>0.33</v>
      </c>
      <c r="Z59" s="72">
        <f t="shared" si="31"/>
        <v>0.066</v>
      </c>
      <c r="AA59" s="73">
        <v>0.10006101281269067</v>
      </c>
      <c r="AB59" s="70">
        <f t="shared" si="32"/>
        <v>0.67</v>
      </c>
      <c r="AC59" s="2">
        <f t="shared" si="33"/>
        <v>0.0335</v>
      </c>
      <c r="AD59" s="70">
        <f t="shared" si="16"/>
        <v>0.6743339248102572</v>
      </c>
      <c r="AE59" s="74">
        <f t="shared" si="17"/>
        <v>1.2784018813699778</v>
      </c>
      <c r="AH59" s="59"/>
    </row>
    <row r="60" spans="1:34" ht="12">
      <c r="A60" s="67" t="s">
        <v>9</v>
      </c>
      <c r="B60" s="68">
        <v>201</v>
      </c>
      <c r="C60" s="68" t="s">
        <v>31</v>
      </c>
      <c r="D60" s="67">
        <v>0</v>
      </c>
      <c r="E60" s="67"/>
      <c r="F60" s="69"/>
      <c r="G60" s="70"/>
      <c r="H60" s="70"/>
      <c r="I60" s="69"/>
      <c r="J60" s="70"/>
      <c r="K60" s="70"/>
      <c r="L60" s="71"/>
      <c r="M60" s="70"/>
      <c r="N60" s="72"/>
      <c r="O60" s="73"/>
      <c r="P60" s="70"/>
      <c r="Q60" s="70"/>
      <c r="R60" s="73"/>
      <c r="S60" s="70"/>
      <c r="T60" s="70"/>
      <c r="U60" s="69"/>
      <c r="V60" s="70"/>
      <c r="W60" s="70"/>
      <c r="X60" s="69"/>
      <c r="Y60" s="70"/>
      <c r="Z60" s="72"/>
      <c r="AA60" s="73"/>
      <c r="AB60" s="70"/>
      <c r="AC60" s="2"/>
      <c r="AD60" s="70">
        <f t="shared" si="16"/>
      </c>
      <c r="AE60" s="74">
        <f t="shared" si="17"/>
        <v>1</v>
      </c>
      <c r="AH60" s="59"/>
    </row>
    <row r="61" spans="1:34" ht="12">
      <c r="A61" s="67" t="s">
        <v>9</v>
      </c>
      <c r="B61" s="68">
        <v>202</v>
      </c>
      <c r="C61" s="68" t="s">
        <v>32</v>
      </c>
      <c r="D61" s="67">
        <v>0</v>
      </c>
      <c r="E61" s="67"/>
      <c r="F61" s="69"/>
      <c r="G61" s="70"/>
      <c r="H61" s="70"/>
      <c r="I61" s="69"/>
      <c r="J61" s="70"/>
      <c r="K61" s="70"/>
      <c r="L61" s="71"/>
      <c r="M61" s="70"/>
      <c r="N61" s="72"/>
      <c r="O61" s="73"/>
      <c r="P61" s="70"/>
      <c r="Q61" s="70"/>
      <c r="R61" s="73"/>
      <c r="S61" s="70"/>
      <c r="T61" s="70"/>
      <c r="U61" s="69"/>
      <c r="V61" s="70"/>
      <c r="W61" s="70"/>
      <c r="X61" s="69"/>
      <c r="Y61" s="70"/>
      <c r="Z61" s="72"/>
      <c r="AA61" s="73"/>
      <c r="AB61" s="70"/>
      <c r="AC61" s="2"/>
      <c r="AD61" s="70">
        <f t="shared" si="16"/>
      </c>
      <c r="AE61" s="74">
        <f t="shared" si="17"/>
        <v>1</v>
      </c>
      <c r="AH61" s="59"/>
    </row>
    <row r="62" spans="1:34" ht="12">
      <c r="A62" s="67" t="s">
        <v>9</v>
      </c>
      <c r="B62" s="68">
        <v>203</v>
      </c>
      <c r="C62" s="68" t="s">
        <v>33</v>
      </c>
      <c r="D62" s="67">
        <v>0</v>
      </c>
      <c r="E62" s="67"/>
      <c r="F62" s="69"/>
      <c r="G62" s="70"/>
      <c r="H62" s="70"/>
      <c r="I62" s="69"/>
      <c r="J62" s="70"/>
      <c r="K62" s="70"/>
      <c r="L62" s="71"/>
      <c r="M62" s="70"/>
      <c r="N62" s="72"/>
      <c r="O62" s="73"/>
      <c r="P62" s="70"/>
      <c r="Q62" s="70"/>
      <c r="R62" s="73"/>
      <c r="S62" s="70"/>
      <c r="T62" s="70"/>
      <c r="U62" s="69"/>
      <c r="V62" s="70"/>
      <c r="W62" s="70"/>
      <c r="X62" s="69"/>
      <c r="Y62" s="70"/>
      <c r="Z62" s="72"/>
      <c r="AA62" s="73"/>
      <c r="AB62" s="70"/>
      <c r="AC62" s="2"/>
      <c r="AD62" s="70">
        <f t="shared" si="16"/>
      </c>
      <c r="AE62" s="74">
        <f t="shared" si="17"/>
        <v>1</v>
      </c>
      <c r="AH62" s="59"/>
    </row>
    <row r="63" spans="1:34" ht="12">
      <c r="A63" s="67" t="s">
        <v>9</v>
      </c>
      <c r="B63" s="68">
        <v>204</v>
      </c>
      <c r="C63" s="68" t="s">
        <v>34</v>
      </c>
      <c r="D63" s="67">
        <v>0</v>
      </c>
      <c r="E63" s="67"/>
      <c r="F63" s="69"/>
      <c r="G63" s="70"/>
      <c r="H63" s="70"/>
      <c r="I63" s="69"/>
      <c r="J63" s="70"/>
      <c r="K63" s="70"/>
      <c r="L63" s="71"/>
      <c r="M63" s="70"/>
      <c r="N63" s="72"/>
      <c r="O63" s="73"/>
      <c r="P63" s="70"/>
      <c r="Q63" s="70"/>
      <c r="R63" s="73"/>
      <c r="S63" s="70"/>
      <c r="T63" s="70"/>
      <c r="U63" s="69"/>
      <c r="V63" s="70"/>
      <c r="W63" s="70"/>
      <c r="X63" s="69"/>
      <c r="Y63" s="70"/>
      <c r="Z63" s="72"/>
      <c r="AA63" s="73"/>
      <c r="AB63" s="70"/>
      <c r="AC63" s="2"/>
      <c r="AD63" s="70">
        <f t="shared" si="16"/>
      </c>
      <c r="AE63" s="74">
        <f t="shared" si="17"/>
        <v>1</v>
      </c>
      <c r="AH63" s="59"/>
    </row>
    <row r="64" spans="1:34" ht="12">
      <c r="A64" s="67" t="s">
        <v>9</v>
      </c>
      <c r="B64" s="68">
        <v>205</v>
      </c>
      <c r="C64" s="68" t="s">
        <v>35</v>
      </c>
      <c r="D64" s="67">
        <v>0</v>
      </c>
      <c r="E64" s="67"/>
      <c r="F64" s="69"/>
      <c r="G64" s="70"/>
      <c r="H64" s="70"/>
      <c r="I64" s="69"/>
      <c r="J64" s="70"/>
      <c r="K64" s="70"/>
      <c r="L64" s="71"/>
      <c r="M64" s="70"/>
      <c r="N64" s="72"/>
      <c r="O64" s="73"/>
      <c r="P64" s="70"/>
      <c r="Q64" s="70"/>
      <c r="R64" s="73"/>
      <c r="S64" s="70"/>
      <c r="T64" s="70"/>
      <c r="U64" s="69"/>
      <c r="V64" s="70"/>
      <c r="W64" s="70"/>
      <c r="X64" s="69"/>
      <c r="Y64" s="70"/>
      <c r="Z64" s="72"/>
      <c r="AA64" s="73"/>
      <c r="AB64" s="70"/>
      <c r="AC64" s="2"/>
      <c r="AD64" s="70">
        <f t="shared" si="16"/>
      </c>
      <c r="AE64" s="74">
        <f t="shared" si="17"/>
        <v>1</v>
      </c>
      <c r="AH64" s="59"/>
    </row>
    <row r="65" spans="1:34" ht="12">
      <c r="A65" s="67" t="s">
        <v>9</v>
      </c>
      <c r="B65" s="68">
        <v>206</v>
      </c>
      <c r="C65" s="68" t="s">
        <v>36</v>
      </c>
      <c r="D65" s="67">
        <v>0</v>
      </c>
      <c r="E65" s="67"/>
      <c r="F65" s="69"/>
      <c r="G65" s="70"/>
      <c r="H65" s="70"/>
      <c r="I65" s="69"/>
      <c r="J65" s="70"/>
      <c r="K65" s="70"/>
      <c r="L65" s="71"/>
      <c r="M65" s="70"/>
      <c r="N65" s="72"/>
      <c r="O65" s="73"/>
      <c r="P65" s="70"/>
      <c r="Q65" s="70"/>
      <c r="R65" s="73"/>
      <c r="S65" s="70"/>
      <c r="T65" s="70"/>
      <c r="U65" s="69"/>
      <c r="V65" s="70"/>
      <c r="W65" s="70"/>
      <c r="X65" s="69"/>
      <c r="Y65" s="70"/>
      <c r="Z65" s="72"/>
      <c r="AA65" s="73"/>
      <c r="AB65" s="70"/>
      <c r="AC65" s="2"/>
      <c r="AD65" s="70">
        <f t="shared" si="16"/>
      </c>
      <c r="AE65" s="74">
        <f t="shared" si="17"/>
        <v>1</v>
      </c>
      <c r="AH65" s="59"/>
    </row>
    <row r="66" spans="1:34" ht="12">
      <c r="A66" s="67" t="s">
        <v>9</v>
      </c>
      <c r="B66" s="68">
        <v>207</v>
      </c>
      <c r="C66" s="68" t="s">
        <v>37</v>
      </c>
      <c r="D66" s="67">
        <v>0</v>
      </c>
      <c r="E66" s="67"/>
      <c r="F66" s="69"/>
      <c r="G66" s="70"/>
      <c r="H66" s="70"/>
      <c r="I66" s="69"/>
      <c r="J66" s="70"/>
      <c r="K66" s="70"/>
      <c r="L66" s="71"/>
      <c r="M66" s="70"/>
      <c r="N66" s="72"/>
      <c r="O66" s="73"/>
      <c r="P66" s="70"/>
      <c r="Q66" s="70"/>
      <c r="R66" s="73"/>
      <c r="S66" s="70"/>
      <c r="T66" s="70"/>
      <c r="U66" s="69"/>
      <c r="V66" s="70"/>
      <c r="W66" s="70"/>
      <c r="X66" s="69"/>
      <c r="Y66" s="70"/>
      <c r="Z66" s="72"/>
      <c r="AA66" s="73"/>
      <c r="AB66" s="70"/>
      <c r="AC66" s="2"/>
      <c r="AD66" s="70">
        <f t="shared" si="16"/>
      </c>
      <c r="AE66" s="74">
        <f t="shared" si="17"/>
        <v>1</v>
      </c>
      <c r="AH66" s="59"/>
    </row>
    <row r="67" spans="1:34" ht="12">
      <c r="A67" s="67" t="s">
        <v>9</v>
      </c>
      <c r="B67" s="68">
        <v>208</v>
      </c>
      <c r="C67" s="68" t="s">
        <v>38</v>
      </c>
      <c r="D67" s="67">
        <v>0</v>
      </c>
      <c r="E67" s="67"/>
      <c r="F67" s="69"/>
      <c r="G67" s="70"/>
      <c r="H67" s="70"/>
      <c r="I67" s="69"/>
      <c r="J67" s="70"/>
      <c r="K67" s="70"/>
      <c r="L67" s="71"/>
      <c r="M67" s="70"/>
      <c r="N67" s="72"/>
      <c r="O67" s="73"/>
      <c r="P67" s="70"/>
      <c r="Q67" s="70"/>
      <c r="R67" s="73"/>
      <c r="S67" s="70"/>
      <c r="T67" s="70"/>
      <c r="U67" s="69"/>
      <c r="V67" s="70"/>
      <c r="W67" s="70"/>
      <c r="X67" s="69"/>
      <c r="Y67" s="70"/>
      <c r="Z67" s="72"/>
      <c r="AA67" s="73"/>
      <c r="AB67" s="70"/>
      <c r="AC67" s="2"/>
      <c r="AD67" s="70">
        <f t="shared" si="16"/>
      </c>
      <c r="AE67" s="74">
        <f t="shared" si="17"/>
        <v>1</v>
      </c>
      <c r="AH67" s="59"/>
    </row>
    <row r="68" spans="1:34" ht="12">
      <c r="A68" s="67" t="s">
        <v>9</v>
      </c>
      <c r="B68" s="68">
        <v>209</v>
      </c>
      <c r="C68" s="68" t="s">
        <v>39</v>
      </c>
      <c r="D68" s="67">
        <v>0</v>
      </c>
      <c r="E68" s="67"/>
      <c r="F68" s="69"/>
      <c r="G68" s="70"/>
      <c r="H68" s="70"/>
      <c r="I68" s="69"/>
      <c r="J68" s="70"/>
      <c r="K68" s="70"/>
      <c r="L68" s="71"/>
      <c r="M68" s="70"/>
      <c r="N68" s="72"/>
      <c r="O68" s="73"/>
      <c r="P68" s="70"/>
      <c r="Q68" s="70"/>
      <c r="R68" s="73"/>
      <c r="S68" s="70"/>
      <c r="T68" s="70"/>
      <c r="U68" s="69"/>
      <c r="V68" s="70"/>
      <c r="W68" s="70"/>
      <c r="X68" s="69"/>
      <c r="Y68" s="70"/>
      <c r="Z68" s="72"/>
      <c r="AA68" s="73"/>
      <c r="AB68" s="70"/>
      <c r="AC68" s="2"/>
      <c r="AD68" s="70">
        <f t="shared" si="16"/>
      </c>
      <c r="AE68" s="74">
        <f t="shared" si="17"/>
        <v>1</v>
      </c>
      <c r="AH68" s="59"/>
    </row>
    <row r="69" spans="1:34" ht="12">
      <c r="A69" s="67" t="s">
        <v>9</v>
      </c>
      <c r="B69" s="68">
        <v>210</v>
      </c>
      <c r="C69" s="68" t="s">
        <v>40</v>
      </c>
      <c r="D69" s="67">
        <v>0</v>
      </c>
      <c r="E69" s="67"/>
      <c r="F69" s="69"/>
      <c r="G69" s="70"/>
      <c r="H69" s="70"/>
      <c r="I69" s="69"/>
      <c r="J69" s="70"/>
      <c r="K69" s="70"/>
      <c r="L69" s="71"/>
      <c r="M69" s="70"/>
      <c r="N69" s="72"/>
      <c r="O69" s="73"/>
      <c r="P69" s="70"/>
      <c r="Q69" s="70"/>
      <c r="R69" s="73"/>
      <c r="S69" s="70"/>
      <c r="T69" s="70"/>
      <c r="U69" s="69"/>
      <c r="V69" s="70"/>
      <c r="W69" s="70"/>
      <c r="X69" s="69"/>
      <c r="Y69" s="70"/>
      <c r="Z69" s="72"/>
      <c r="AA69" s="73"/>
      <c r="AB69" s="70"/>
      <c r="AC69" s="2"/>
      <c r="AD69" s="70">
        <f t="shared" si="16"/>
      </c>
      <c r="AE69" s="74">
        <f t="shared" si="17"/>
        <v>1</v>
      </c>
      <c r="AH69" s="59"/>
    </row>
    <row r="70" spans="1:34" ht="12">
      <c r="A70" s="67" t="s">
        <v>9</v>
      </c>
      <c r="B70" s="68">
        <v>211</v>
      </c>
      <c r="C70" s="68" t="s">
        <v>41</v>
      </c>
      <c r="D70" s="67">
        <v>0</v>
      </c>
      <c r="E70" s="67"/>
      <c r="F70" s="69"/>
      <c r="G70" s="70"/>
      <c r="H70" s="70"/>
      <c r="I70" s="69"/>
      <c r="J70" s="70"/>
      <c r="K70" s="70"/>
      <c r="L70" s="71"/>
      <c r="M70" s="70"/>
      <c r="N70" s="72"/>
      <c r="O70" s="73"/>
      <c r="P70" s="70"/>
      <c r="Q70" s="70"/>
      <c r="R70" s="73"/>
      <c r="S70" s="70"/>
      <c r="T70" s="70"/>
      <c r="U70" s="69"/>
      <c r="V70" s="70"/>
      <c r="W70" s="70"/>
      <c r="X70" s="69"/>
      <c r="Y70" s="70"/>
      <c r="Z70" s="72"/>
      <c r="AA70" s="73"/>
      <c r="AB70" s="70"/>
      <c r="AC70" s="2"/>
      <c r="AD70" s="70">
        <f t="shared" si="16"/>
      </c>
      <c r="AE70" s="74">
        <f t="shared" si="17"/>
        <v>1</v>
      </c>
      <c r="AH70" s="59"/>
    </row>
    <row r="71" spans="1:34" ht="12">
      <c r="A71" s="67" t="s">
        <v>9</v>
      </c>
      <c r="B71" s="68">
        <v>213</v>
      </c>
      <c r="C71" s="68" t="s">
        <v>44</v>
      </c>
      <c r="D71" s="67">
        <v>0</v>
      </c>
      <c r="E71" s="67"/>
      <c r="F71" s="69"/>
      <c r="G71" s="70"/>
      <c r="H71" s="70"/>
      <c r="I71" s="69"/>
      <c r="J71" s="70"/>
      <c r="K71" s="70"/>
      <c r="L71" s="71"/>
      <c r="M71" s="70"/>
      <c r="N71" s="72"/>
      <c r="O71" s="73"/>
      <c r="P71" s="70"/>
      <c r="Q71" s="70"/>
      <c r="R71" s="73"/>
      <c r="S71" s="70"/>
      <c r="T71" s="70"/>
      <c r="U71" s="69"/>
      <c r="V71" s="70"/>
      <c r="W71" s="70"/>
      <c r="X71" s="69"/>
      <c r="Y71" s="70"/>
      <c r="Z71" s="72"/>
      <c r="AA71" s="73"/>
      <c r="AB71" s="70"/>
      <c r="AC71" s="2"/>
      <c r="AD71" s="70">
        <f t="shared" si="16"/>
      </c>
      <c r="AE71" s="74">
        <f t="shared" si="17"/>
        <v>1</v>
      </c>
      <c r="AH71" s="59"/>
    </row>
    <row r="72" spans="1:34" ht="12">
      <c r="A72" s="67" t="s">
        <v>9</v>
      </c>
      <c r="B72" s="68">
        <v>214</v>
      </c>
      <c r="C72" s="68" t="s">
        <v>45</v>
      </c>
      <c r="D72" s="67">
        <v>0</v>
      </c>
      <c r="E72" s="67"/>
      <c r="F72" s="69"/>
      <c r="G72" s="70"/>
      <c r="H72" s="70"/>
      <c r="I72" s="69"/>
      <c r="J72" s="70"/>
      <c r="K72" s="70"/>
      <c r="L72" s="71"/>
      <c r="M72" s="70"/>
      <c r="N72" s="72"/>
      <c r="O72" s="73"/>
      <c r="P72" s="70"/>
      <c r="Q72" s="70"/>
      <c r="R72" s="73"/>
      <c r="S72" s="70"/>
      <c r="T72" s="70"/>
      <c r="U72" s="69"/>
      <c r="V72" s="70"/>
      <c r="W72" s="70"/>
      <c r="X72" s="69"/>
      <c r="Y72" s="70"/>
      <c r="Z72" s="72"/>
      <c r="AA72" s="73"/>
      <c r="AB72" s="70"/>
      <c r="AC72" s="2"/>
      <c r="AD72" s="70">
        <f t="shared" si="16"/>
      </c>
      <c r="AE72" s="74">
        <f t="shared" si="17"/>
        <v>1</v>
      </c>
      <c r="AH72" s="59"/>
    </row>
    <row r="73" spans="1:34" ht="12">
      <c r="A73" s="67" t="s">
        <v>9</v>
      </c>
      <c r="B73" s="68">
        <v>215</v>
      </c>
      <c r="C73" s="68" t="s">
        <v>46</v>
      </c>
      <c r="D73" s="67">
        <v>0</v>
      </c>
      <c r="E73" s="67"/>
      <c r="F73" s="69"/>
      <c r="G73" s="70"/>
      <c r="H73" s="70"/>
      <c r="I73" s="69"/>
      <c r="J73" s="70"/>
      <c r="K73" s="70"/>
      <c r="L73" s="71"/>
      <c r="M73" s="70"/>
      <c r="N73" s="72"/>
      <c r="O73" s="73"/>
      <c r="P73" s="70"/>
      <c r="Q73" s="70"/>
      <c r="R73" s="73"/>
      <c r="S73" s="70"/>
      <c r="T73" s="70"/>
      <c r="U73" s="69"/>
      <c r="V73" s="70"/>
      <c r="W73" s="70"/>
      <c r="X73" s="69"/>
      <c r="Y73" s="70"/>
      <c r="Z73" s="72"/>
      <c r="AA73" s="73"/>
      <c r="AB73" s="70"/>
      <c r="AC73" s="2"/>
      <c r="AD73" s="70">
        <f t="shared" si="16"/>
      </c>
      <c r="AE73" s="74">
        <f t="shared" si="17"/>
        <v>1</v>
      </c>
      <c r="AH73" s="59"/>
    </row>
    <row r="74" spans="1:34" ht="12">
      <c r="A74" s="67" t="s">
        <v>9</v>
      </c>
      <c r="B74" s="68">
        <v>216</v>
      </c>
      <c r="C74" s="68" t="s">
        <v>47</v>
      </c>
      <c r="D74" s="67">
        <v>0</v>
      </c>
      <c r="E74" s="67"/>
      <c r="F74" s="69"/>
      <c r="G74" s="70"/>
      <c r="H74" s="70"/>
      <c r="I74" s="69"/>
      <c r="J74" s="70"/>
      <c r="K74" s="70"/>
      <c r="L74" s="71"/>
      <c r="M74" s="70"/>
      <c r="N74" s="72"/>
      <c r="O74" s="73"/>
      <c r="P74" s="70"/>
      <c r="Q74" s="70"/>
      <c r="R74" s="73"/>
      <c r="S74" s="70"/>
      <c r="T74" s="70"/>
      <c r="U74" s="69"/>
      <c r="V74" s="70"/>
      <c r="W74" s="70"/>
      <c r="X74" s="69"/>
      <c r="Y74" s="70"/>
      <c r="Z74" s="72"/>
      <c r="AA74" s="73"/>
      <c r="AB74" s="70"/>
      <c r="AC74" s="2"/>
      <c r="AD74" s="70">
        <f t="shared" si="16"/>
      </c>
      <c r="AE74" s="74">
        <f t="shared" si="17"/>
        <v>1</v>
      </c>
      <c r="AH74" s="59"/>
    </row>
    <row r="75" spans="1:34" ht="12">
      <c r="A75" s="67" t="s">
        <v>9</v>
      </c>
      <c r="B75" s="68">
        <v>217</v>
      </c>
      <c r="C75" s="68" t="s">
        <v>48</v>
      </c>
      <c r="D75" s="67">
        <v>0</v>
      </c>
      <c r="E75" s="67"/>
      <c r="F75" s="69"/>
      <c r="G75" s="70"/>
      <c r="H75" s="70"/>
      <c r="I75" s="69"/>
      <c r="J75" s="70"/>
      <c r="K75" s="70"/>
      <c r="L75" s="71"/>
      <c r="M75" s="70"/>
      <c r="N75" s="72"/>
      <c r="O75" s="73"/>
      <c r="P75" s="70"/>
      <c r="Q75" s="70"/>
      <c r="R75" s="73"/>
      <c r="S75" s="70"/>
      <c r="T75" s="70"/>
      <c r="U75" s="69"/>
      <c r="V75" s="70"/>
      <c r="W75" s="70"/>
      <c r="X75" s="69"/>
      <c r="Y75" s="70"/>
      <c r="Z75" s="72"/>
      <c r="AA75" s="73"/>
      <c r="AB75" s="70"/>
      <c r="AC75" s="2"/>
      <c r="AD75" s="70">
        <f t="shared" si="16"/>
      </c>
      <c r="AE75" s="74">
        <f t="shared" si="17"/>
        <v>1</v>
      </c>
      <c r="AH75" s="59"/>
    </row>
    <row r="76" spans="1:34" ht="12">
      <c r="A76" s="67" t="s">
        <v>9</v>
      </c>
      <c r="B76" s="68">
        <v>218</v>
      </c>
      <c r="C76" s="68" t="s">
        <v>49</v>
      </c>
      <c r="D76" s="67">
        <v>0</v>
      </c>
      <c r="E76" s="67"/>
      <c r="F76" s="69"/>
      <c r="G76" s="70"/>
      <c r="H76" s="70"/>
      <c r="I76" s="69"/>
      <c r="J76" s="70"/>
      <c r="K76" s="70"/>
      <c r="L76" s="71"/>
      <c r="M76" s="70"/>
      <c r="N76" s="72"/>
      <c r="O76" s="73"/>
      <c r="P76" s="70"/>
      <c r="Q76" s="70"/>
      <c r="R76" s="73"/>
      <c r="S76" s="70"/>
      <c r="T76" s="70"/>
      <c r="U76" s="69"/>
      <c r="V76" s="70"/>
      <c r="W76" s="70"/>
      <c r="X76" s="69"/>
      <c r="Y76" s="70"/>
      <c r="Z76" s="72"/>
      <c r="AA76" s="73"/>
      <c r="AB76" s="70"/>
      <c r="AC76" s="2"/>
      <c r="AD76" s="70">
        <f t="shared" si="16"/>
      </c>
      <c r="AE76" s="74">
        <f t="shared" si="17"/>
        <v>1</v>
      </c>
      <c r="AH76" s="59"/>
    </row>
    <row r="77" spans="1:34" ht="12">
      <c r="A77" s="67" t="s">
        <v>9</v>
      </c>
      <c r="B77" s="68">
        <v>219</v>
      </c>
      <c r="C77" s="68" t="s">
        <v>50</v>
      </c>
      <c r="D77" s="67">
        <v>0</v>
      </c>
      <c r="E77" s="67"/>
      <c r="F77" s="69"/>
      <c r="G77" s="70"/>
      <c r="H77" s="70"/>
      <c r="I77" s="69"/>
      <c r="J77" s="70"/>
      <c r="K77" s="70"/>
      <c r="L77" s="71"/>
      <c r="M77" s="70"/>
      <c r="N77" s="72"/>
      <c r="O77" s="73"/>
      <c r="P77" s="70"/>
      <c r="Q77" s="70"/>
      <c r="R77" s="73"/>
      <c r="S77" s="70"/>
      <c r="T77" s="70"/>
      <c r="U77" s="69"/>
      <c r="V77" s="70"/>
      <c r="W77" s="70"/>
      <c r="X77" s="69"/>
      <c r="Y77" s="70"/>
      <c r="Z77" s="72"/>
      <c r="AA77" s="73"/>
      <c r="AB77" s="70"/>
      <c r="AC77" s="2"/>
      <c r="AD77" s="70">
        <f t="shared" si="16"/>
      </c>
      <c r="AE77" s="74">
        <f t="shared" si="17"/>
        <v>1</v>
      </c>
      <c r="AH77" s="59"/>
    </row>
    <row r="78" spans="1:34" ht="12">
      <c r="A78" s="67" t="s">
        <v>9</v>
      </c>
      <c r="B78" s="68">
        <v>220</v>
      </c>
      <c r="C78" s="68" t="s">
        <v>569</v>
      </c>
      <c r="D78" s="67">
        <v>0</v>
      </c>
      <c r="E78" s="67"/>
      <c r="F78" s="69"/>
      <c r="G78" s="70"/>
      <c r="H78" s="70"/>
      <c r="I78" s="69"/>
      <c r="J78" s="70"/>
      <c r="K78" s="70"/>
      <c r="L78" s="71"/>
      <c r="M78" s="70"/>
      <c r="N78" s="72"/>
      <c r="O78" s="73"/>
      <c r="P78" s="70"/>
      <c r="Q78" s="70"/>
      <c r="R78" s="73"/>
      <c r="S78" s="70"/>
      <c r="T78" s="70"/>
      <c r="U78" s="69"/>
      <c r="V78" s="70"/>
      <c r="W78" s="70"/>
      <c r="X78" s="69"/>
      <c r="Y78" s="70"/>
      <c r="Z78" s="72"/>
      <c r="AA78" s="73"/>
      <c r="AB78" s="70"/>
      <c r="AC78" s="2"/>
      <c r="AD78" s="70">
        <f t="shared" si="16"/>
      </c>
      <c r="AE78" s="74">
        <f t="shared" si="17"/>
        <v>1</v>
      </c>
      <c r="AH78" s="59"/>
    </row>
    <row r="79" spans="1:34" ht="12">
      <c r="A79" s="67" t="s">
        <v>9</v>
      </c>
      <c r="B79" s="68">
        <v>221</v>
      </c>
      <c r="C79" s="68" t="s">
        <v>303</v>
      </c>
      <c r="D79" s="67">
        <v>0</v>
      </c>
      <c r="E79" s="67"/>
      <c r="F79" s="69"/>
      <c r="G79" s="70"/>
      <c r="H79" s="70"/>
      <c r="I79" s="69"/>
      <c r="J79" s="70"/>
      <c r="K79" s="70"/>
      <c r="L79" s="71"/>
      <c r="M79" s="70"/>
      <c r="N79" s="72"/>
      <c r="O79" s="73"/>
      <c r="P79" s="70"/>
      <c r="Q79" s="70"/>
      <c r="R79" s="73"/>
      <c r="S79" s="70"/>
      <c r="T79" s="70"/>
      <c r="U79" s="69"/>
      <c r="V79" s="70"/>
      <c r="W79" s="70"/>
      <c r="X79" s="69"/>
      <c r="Y79" s="70"/>
      <c r="Z79" s="72"/>
      <c r="AA79" s="73"/>
      <c r="AB79" s="70"/>
      <c r="AC79" s="2"/>
      <c r="AD79" s="70">
        <f t="shared" si="16"/>
      </c>
      <c r="AE79" s="74">
        <f t="shared" si="17"/>
        <v>1</v>
      </c>
      <c r="AH79" s="59"/>
    </row>
    <row r="80" spans="1:34" ht="12">
      <c r="A80" s="67" t="s">
        <v>9</v>
      </c>
      <c r="B80" s="68">
        <v>222</v>
      </c>
      <c r="C80" s="68" t="s">
        <v>570</v>
      </c>
      <c r="D80" s="67">
        <v>0</v>
      </c>
      <c r="E80" s="67"/>
      <c r="F80" s="69"/>
      <c r="G80" s="70"/>
      <c r="H80" s="70"/>
      <c r="I80" s="69"/>
      <c r="J80" s="70"/>
      <c r="K80" s="70"/>
      <c r="L80" s="71"/>
      <c r="M80" s="70"/>
      <c r="N80" s="72"/>
      <c r="O80" s="73"/>
      <c r="P80" s="70"/>
      <c r="Q80" s="70"/>
      <c r="R80" s="73"/>
      <c r="S80" s="70"/>
      <c r="T80" s="70"/>
      <c r="U80" s="69"/>
      <c r="V80" s="70"/>
      <c r="W80" s="70"/>
      <c r="X80" s="69"/>
      <c r="Y80" s="70"/>
      <c r="Z80" s="72"/>
      <c r="AA80" s="73"/>
      <c r="AB80" s="70"/>
      <c r="AC80" s="2"/>
      <c r="AD80" s="70">
        <f t="shared" si="16"/>
      </c>
      <c r="AE80" s="74">
        <f t="shared" si="17"/>
        <v>1</v>
      </c>
      <c r="AH80" s="59"/>
    </row>
    <row r="81" spans="1:34" ht="12">
      <c r="A81" s="67" t="s">
        <v>9</v>
      </c>
      <c r="B81" s="68">
        <v>299</v>
      </c>
      <c r="C81" s="68" t="s">
        <v>571</v>
      </c>
      <c r="D81" s="67">
        <v>0</v>
      </c>
      <c r="E81" s="67"/>
      <c r="F81" s="69"/>
      <c r="G81" s="70"/>
      <c r="H81" s="70"/>
      <c r="I81" s="69"/>
      <c r="J81" s="70"/>
      <c r="K81" s="70"/>
      <c r="L81" s="71"/>
      <c r="M81" s="70"/>
      <c r="N81" s="72"/>
      <c r="O81" s="73"/>
      <c r="P81" s="70"/>
      <c r="Q81" s="70"/>
      <c r="R81" s="73"/>
      <c r="S81" s="70"/>
      <c r="T81" s="70"/>
      <c r="U81" s="69"/>
      <c r="V81" s="70"/>
      <c r="W81" s="70"/>
      <c r="X81" s="69"/>
      <c r="Y81" s="70"/>
      <c r="Z81" s="72"/>
      <c r="AA81" s="73"/>
      <c r="AB81" s="70"/>
      <c r="AC81" s="2"/>
      <c r="AD81" s="70">
        <f t="shared" si="16"/>
      </c>
      <c r="AE81" s="74">
        <f t="shared" si="17"/>
        <v>1</v>
      </c>
      <c r="AH81" s="59"/>
    </row>
    <row r="82" spans="1:34" ht="12">
      <c r="A82" s="67" t="s">
        <v>11</v>
      </c>
      <c r="B82" s="68">
        <v>301</v>
      </c>
      <c r="C82" s="68" t="s">
        <v>52</v>
      </c>
      <c r="D82" s="67">
        <v>1</v>
      </c>
      <c r="E82" s="67"/>
      <c r="F82" s="69">
        <v>467.66246021574847</v>
      </c>
      <c r="G82" s="70">
        <f aca="true" t="shared" si="34" ref="G82:G92">F82/MAX(F$82:F$102)</f>
        <v>0.010233355940038479</v>
      </c>
      <c r="H82" s="70">
        <f aca="true" t="shared" si="35" ref="H82:H92">G82*$D$5</f>
        <v>0.0010233355940038478</v>
      </c>
      <c r="I82" s="69">
        <v>181.66234795857494</v>
      </c>
      <c r="J82" s="70">
        <f aca="true" t="shared" si="36" ref="J82:J92">I82/MAX(I$82:I$102)</f>
        <v>0.011564624507171124</v>
      </c>
      <c r="K82" s="70">
        <f aca="true" t="shared" si="37" ref="K82:K92">J82*$D$6</f>
        <v>0.0011564624507171123</v>
      </c>
      <c r="L82" s="71">
        <v>1.437456400314096</v>
      </c>
      <c r="M82" s="70">
        <f aca="true" t="shared" si="38" ref="M82:M92">IF(L82&gt;1,1,IF(L82&gt;0.67,0.67,IF(L82&gt;0.33,0.33,0)))</f>
        <v>1</v>
      </c>
      <c r="N82" s="72">
        <f aca="true" t="shared" si="39" ref="N82:N92">M82*$D$7</f>
        <v>0.2</v>
      </c>
      <c r="O82" s="73">
        <v>0.004103666134400704</v>
      </c>
      <c r="P82" s="70">
        <f aca="true" t="shared" si="40" ref="P82:P92">O82/MAX(O$82:O$102)</f>
        <v>0.011389841384427201</v>
      </c>
      <c r="Q82" s="70">
        <f aca="true" t="shared" si="41" ref="Q82:Q92">P82*$D$8</f>
        <v>0.0011389841384427202</v>
      </c>
      <c r="R82" s="73">
        <v>0.005277580412902784</v>
      </c>
      <c r="S82" s="70">
        <f aca="true" t="shared" si="42" ref="S82:S92">R82/MAX(R$82:R$102)</f>
        <v>0.009340528430644328</v>
      </c>
      <c r="T82" s="70">
        <f aca="true" t="shared" si="43" ref="T82:T92">S82*$D$9</f>
        <v>0.0009340528430644328</v>
      </c>
      <c r="U82" s="69">
        <v>912.0424117667267</v>
      </c>
      <c r="V82" s="70">
        <f aca="true" t="shared" si="44" ref="V82:V92">U82/MAX(U$82:U$102)</f>
        <v>0.22555566967735619</v>
      </c>
      <c r="W82" s="70">
        <f aca="true" t="shared" si="45" ref="W82:W92">V82*$D$10</f>
        <v>0.033833350451603426</v>
      </c>
      <c r="X82" s="69">
        <v>66.9767441860465</v>
      </c>
      <c r="Y82" s="70">
        <f aca="true" t="shared" si="46" ref="Y82:Y92">IF(X82&lt;20,1,IF(X82&lt;40,0.67,IF(X82&lt;90,0.33,0)))</f>
        <v>0.33</v>
      </c>
      <c r="Z82" s="72">
        <f aca="true" t="shared" si="47" ref="Z82:Z92">Y82*$D$11</f>
        <v>0.066</v>
      </c>
      <c r="AA82" s="73">
        <v>0.03225806451612903</v>
      </c>
      <c r="AB82" s="70">
        <f aca="true" t="shared" si="48" ref="AB82:AB92">IF(AA82&gt;0.2,1,IF(AA82&gt;0.1,0.67,0.33))</f>
        <v>0.33</v>
      </c>
      <c r="AC82" s="2">
        <f aca="true" t="shared" si="49" ref="AC82:AC92">AB82*$D$12</f>
        <v>0.0165</v>
      </c>
      <c r="AD82" s="70">
        <f aca="true" t="shared" si="50" ref="AD82:AD108">IF(D82&gt;0,H82+K82+N82+Q82+T82+W82+Z82+AC82,"")</f>
        <v>0.3205861854778316</v>
      </c>
      <c r="AE82" s="74">
        <f aca="true" t="shared" si="51" ref="AE82:AE138">IF(AD82&lt;&gt;"",$AD82-(SUMIF($A$18:$A$229,$A82,$AD$18:$AD$229)/SUMIF($A$18:$A$229,$A82,$D$18:$D$229)),0)+1</f>
        <v>0.8902684772088216</v>
      </c>
      <c r="AH82" s="59"/>
    </row>
    <row r="83" spans="1:34" ht="12">
      <c r="A83" s="67" t="s">
        <v>11</v>
      </c>
      <c r="B83" s="68">
        <v>302</v>
      </c>
      <c r="C83" s="68" t="s">
        <v>53</v>
      </c>
      <c r="D83" s="67">
        <v>1</v>
      </c>
      <c r="E83" s="67"/>
      <c r="F83" s="69">
        <v>6535.638059319445</v>
      </c>
      <c r="G83" s="70">
        <f t="shared" si="34"/>
        <v>0.14301235665873951</v>
      </c>
      <c r="H83" s="70">
        <f t="shared" si="35"/>
        <v>0.014301235665873952</v>
      </c>
      <c r="I83" s="69">
        <v>1251.227481233941</v>
      </c>
      <c r="J83" s="70">
        <f t="shared" si="36"/>
        <v>0.07965313757159886</v>
      </c>
      <c r="K83" s="70">
        <f t="shared" si="37"/>
        <v>0.007965313757159887</v>
      </c>
      <c r="L83" s="71">
        <v>0.617708315672132</v>
      </c>
      <c r="M83" s="70">
        <f t="shared" si="38"/>
        <v>0.33</v>
      </c>
      <c r="N83" s="72">
        <f t="shared" si="39"/>
        <v>0.066</v>
      </c>
      <c r="O83" s="73">
        <v>0.057263482009260534</v>
      </c>
      <c r="P83" s="70">
        <f t="shared" si="40"/>
        <v>0.15893641340311623</v>
      </c>
      <c r="Q83" s="70">
        <f t="shared" si="41"/>
        <v>0.015893641340311623</v>
      </c>
      <c r="R83" s="73">
        <v>0.041609341393599404</v>
      </c>
      <c r="S83" s="70">
        <f t="shared" si="42"/>
        <v>0.07364231444339726</v>
      </c>
      <c r="T83" s="70">
        <f t="shared" si="43"/>
        <v>0.007364231444339727</v>
      </c>
      <c r="U83" s="69">
        <v>2151.512515238627</v>
      </c>
      <c r="V83" s="70">
        <f t="shared" si="44"/>
        <v>0.5320869292183567</v>
      </c>
      <c r="W83" s="70">
        <f t="shared" si="45"/>
        <v>0.0798130393827535</v>
      </c>
      <c r="X83" s="69">
        <v>50.76923076923077</v>
      </c>
      <c r="Y83" s="70">
        <f t="shared" si="46"/>
        <v>0.33</v>
      </c>
      <c r="Z83" s="72">
        <f t="shared" si="47"/>
        <v>0.066</v>
      </c>
      <c r="AA83" s="73">
        <v>0.07829181494661921</v>
      </c>
      <c r="AB83" s="70">
        <f t="shared" si="48"/>
        <v>0.33</v>
      </c>
      <c r="AC83" s="2">
        <f t="shared" si="49"/>
        <v>0.0165</v>
      </c>
      <c r="AD83" s="70">
        <f t="shared" si="50"/>
        <v>0.2738374615904387</v>
      </c>
      <c r="AE83" s="74">
        <f t="shared" si="51"/>
        <v>0.8435197533214287</v>
      </c>
      <c r="AH83" s="59"/>
    </row>
    <row r="84" spans="1:34" ht="12">
      <c r="A84" s="67" t="s">
        <v>11</v>
      </c>
      <c r="B84" s="68">
        <v>303</v>
      </c>
      <c r="C84" s="68" t="s">
        <v>54</v>
      </c>
      <c r="D84" s="67">
        <v>1</v>
      </c>
      <c r="E84" s="67"/>
      <c r="F84" s="69">
        <v>2354.4820821472017</v>
      </c>
      <c r="G84" s="70">
        <f t="shared" si="34"/>
        <v>0.05152060567345889</v>
      </c>
      <c r="H84" s="70">
        <f t="shared" si="35"/>
        <v>0.005152060567345889</v>
      </c>
      <c r="I84" s="69">
        <v>325.4962086574191</v>
      </c>
      <c r="J84" s="70">
        <f t="shared" si="36"/>
        <v>0.02072108763280571</v>
      </c>
      <c r="K84" s="70">
        <f t="shared" si="37"/>
        <v>0.002072108763280571</v>
      </c>
      <c r="L84" s="71">
        <v>0.6159776283489468</v>
      </c>
      <c r="M84" s="70">
        <f t="shared" si="38"/>
        <v>0.33</v>
      </c>
      <c r="N84" s="72">
        <f t="shared" si="39"/>
        <v>0.066</v>
      </c>
      <c r="O84" s="73">
        <v>0.020171541984589383</v>
      </c>
      <c r="P84" s="70">
        <f t="shared" si="40"/>
        <v>0.05598668511500134</v>
      </c>
      <c r="Q84" s="70">
        <f t="shared" si="41"/>
        <v>0.005598668511500135</v>
      </c>
      <c r="R84" s="73">
        <v>0.00808451129960752</v>
      </c>
      <c r="S84" s="70">
        <f t="shared" si="42"/>
        <v>0.014308376516107928</v>
      </c>
      <c r="T84" s="70">
        <f t="shared" si="43"/>
        <v>0.001430837651610793</v>
      </c>
      <c r="U84" s="69">
        <v>1128.5638434065388</v>
      </c>
      <c r="V84" s="70">
        <f t="shared" si="44"/>
        <v>0.27910321953133044</v>
      </c>
      <c r="W84" s="70">
        <f t="shared" si="45"/>
        <v>0.04186548292969956</v>
      </c>
      <c r="X84" s="69">
        <v>19.54070981210856</v>
      </c>
      <c r="Y84" s="70">
        <f t="shared" si="46"/>
        <v>1</v>
      </c>
      <c r="Z84" s="72">
        <f t="shared" si="47"/>
        <v>0.2</v>
      </c>
      <c r="AA84" s="73">
        <v>0.06770833333333333</v>
      </c>
      <c r="AB84" s="70">
        <f t="shared" si="48"/>
        <v>0.33</v>
      </c>
      <c r="AC84" s="2">
        <f t="shared" si="49"/>
        <v>0.0165</v>
      </c>
      <c r="AD84" s="70">
        <f t="shared" si="50"/>
        <v>0.338619158423437</v>
      </c>
      <c r="AE84" s="74">
        <f t="shared" si="51"/>
        <v>0.9083014501544271</v>
      </c>
      <c r="AH84" s="59"/>
    </row>
    <row r="85" spans="1:34" ht="12">
      <c r="A85" s="67" t="s">
        <v>11</v>
      </c>
      <c r="B85" s="68">
        <v>304</v>
      </c>
      <c r="C85" s="68" t="s">
        <v>55</v>
      </c>
      <c r="D85" s="67">
        <v>1</v>
      </c>
      <c r="E85" s="67"/>
      <c r="F85" s="69">
        <v>5763.1426408191</v>
      </c>
      <c r="G85" s="70">
        <f t="shared" si="34"/>
        <v>0.1261086680968736</v>
      </c>
      <c r="H85" s="70">
        <f t="shared" si="35"/>
        <v>0.01261086680968736</v>
      </c>
      <c r="I85" s="69">
        <v>1675.2509413194332</v>
      </c>
      <c r="J85" s="70">
        <f t="shared" si="36"/>
        <v>0.10664646972449154</v>
      </c>
      <c r="K85" s="70">
        <f t="shared" si="37"/>
        <v>0.010664646972449156</v>
      </c>
      <c r="L85" s="71">
        <v>0.9750419782462092</v>
      </c>
      <c r="M85" s="70">
        <f t="shared" si="38"/>
        <v>0.67</v>
      </c>
      <c r="N85" s="72">
        <f t="shared" si="39"/>
        <v>0.134</v>
      </c>
      <c r="O85" s="73">
        <v>0.04348585644886943</v>
      </c>
      <c r="P85" s="70">
        <f t="shared" si="40"/>
        <v>0.1206962241071608</v>
      </c>
      <c r="Q85" s="70">
        <f t="shared" si="41"/>
        <v>0.012069622410716081</v>
      </c>
      <c r="R85" s="73">
        <v>0.12468866709890654</v>
      </c>
      <c r="S85" s="70">
        <f t="shared" si="42"/>
        <v>0.22068030212653747</v>
      </c>
      <c r="T85" s="70">
        <f t="shared" si="43"/>
        <v>0.022068030212653748</v>
      </c>
      <c r="U85" s="69">
        <v>1651.21766867772</v>
      </c>
      <c r="V85" s="70">
        <f t="shared" si="44"/>
        <v>0.40835985502058586</v>
      </c>
      <c r="W85" s="70">
        <f t="shared" si="45"/>
        <v>0.06125397825308788</v>
      </c>
      <c r="X85" s="69">
        <v>32.94117647058824</v>
      </c>
      <c r="Y85" s="70">
        <f t="shared" si="46"/>
        <v>0.67</v>
      </c>
      <c r="Z85" s="72">
        <f t="shared" si="47"/>
        <v>0.134</v>
      </c>
      <c r="AA85" s="73">
        <v>0.06687898089171974</v>
      </c>
      <c r="AB85" s="70">
        <f t="shared" si="48"/>
        <v>0.33</v>
      </c>
      <c r="AC85" s="2">
        <f t="shared" si="49"/>
        <v>0.0165</v>
      </c>
      <c r="AD85" s="70">
        <f t="shared" si="50"/>
        <v>0.40316714465859427</v>
      </c>
      <c r="AE85" s="74">
        <f t="shared" si="51"/>
        <v>0.9728494363895843</v>
      </c>
      <c r="AH85" s="59"/>
    </row>
    <row r="86" spans="1:34" ht="12">
      <c r="A86" s="67" t="s">
        <v>11</v>
      </c>
      <c r="B86" s="68">
        <v>305</v>
      </c>
      <c r="C86" s="68" t="s">
        <v>56</v>
      </c>
      <c r="D86" s="67">
        <v>1</v>
      </c>
      <c r="E86" s="67"/>
      <c r="F86" s="69">
        <v>5876.7414352996675</v>
      </c>
      <c r="G86" s="70">
        <f t="shared" si="34"/>
        <v>0.1285944286553384</v>
      </c>
      <c r="H86" s="70">
        <f t="shared" si="35"/>
        <v>0.012859442865533841</v>
      </c>
      <c r="I86" s="69">
        <v>1574.648893567208</v>
      </c>
      <c r="J86" s="70">
        <f t="shared" si="36"/>
        <v>0.10024214367684912</v>
      </c>
      <c r="K86" s="70">
        <f t="shared" si="37"/>
        <v>0.010024214367684914</v>
      </c>
      <c r="L86" s="71">
        <v>0.9456396378660564</v>
      </c>
      <c r="M86" s="70">
        <f t="shared" si="38"/>
        <v>0.67</v>
      </c>
      <c r="N86" s="72">
        <f t="shared" si="39"/>
        <v>0.134</v>
      </c>
      <c r="O86" s="73">
        <v>0.04908504879774363</v>
      </c>
      <c r="P86" s="70">
        <f t="shared" si="40"/>
        <v>0.13623694078485635</v>
      </c>
      <c r="Q86" s="70">
        <f t="shared" si="41"/>
        <v>0.013623694078485635</v>
      </c>
      <c r="R86" s="73">
        <v>0.04501589094967091</v>
      </c>
      <c r="S86" s="70">
        <f t="shared" si="42"/>
        <v>0.07967139794179223</v>
      </c>
      <c r="T86" s="70">
        <f t="shared" si="43"/>
        <v>0.007967139794179224</v>
      </c>
      <c r="U86" s="69">
        <v>1238.2075764352962</v>
      </c>
      <c r="V86" s="70">
        <f t="shared" si="44"/>
        <v>0.3062190261102377</v>
      </c>
      <c r="W86" s="70">
        <f t="shared" si="45"/>
        <v>0.045932853916535656</v>
      </c>
      <c r="X86" s="69">
        <v>22.929936305732483</v>
      </c>
      <c r="Y86" s="70">
        <f t="shared" si="46"/>
        <v>0.67</v>
      </c>
      <c r="Z86" s="72">
        <f t="shared" si="47"/>
        <v>0.134</v>
      </c>
      <c r="AA86" s="73">
        <v>0.045454545454545456</v>
      </c>
      <c r="AB86" s="70">
        <f t="shared" si="48"/>
        <v>0.33</v>
      </c>
      <c r="AC86" s="2">
        <f t="shared" si="49"/>
        <v>0.0165</v>
      </c>
      <c r="AD86" s="70">
        <f t="shared" si="50"/>
        <v>0.3749073450224193</v>
      </c>
      <c r="AE86" s="74">
        <f t="shared" si="51"/>
        <v>0.9445896367534093</v>
      </c>
      <c r="AH86" s="59"/>
    </row>
    <row r="87" spans="1:34" ht="12">
      <c r="A87" s="67" t="s">
        <v>11</v>
      </c>
      <c r="B87" s="68">
        <v>306</v>
      </c>
      <c r="C87" s="68" t="s">
        <v>57</v>
      </c>
      <c r="D87" s="67">
        <v>1</v>
      </c>
      <c r="E87" s="67"/>
      <c r="F87" s="69">
        <v>25141.457543435343</v>
      </c>
      <c r="G87" s="70">
        <f t="shared" si="34"/>
        <v>0.550143545356723</v>
      </c>
      <c r="H87" s="70">
        <f t="shared" si="35"/>
        <v>0.05501435453567231</v>
      </c>
      <c r="I87" s="69">
        <v>9628.148080502835</v>
      </c>
      <c r="J87" s="70">
        <f t="shared" si="36"/>
        <v>0.6129278769194719</v>
      </c>
      <c r="K87" s="70">
        <f t="shared" si="37"/>
        <v>0.061292787691947195</v>
      </c>
      <c r="L87" s="71">
        <v>1.1078791384599622</v>
      </c>
      <c r="M87" s="70">
        <f t="shared" si="38"/>
        <v>1</v>
      </c>
      <c r="N87" s="72">
        <f t="shared" si="39"/>
        <v>0.2</v>
      </c>
      <c r="O87" s="73">
        <v>0.19934569714856362</v>
      </c>
      <c r="P87" s="70">
        <f t="shared" si="40"/>
        <v>0.553289618801259</v>
      </c>
      <c r="Q87" s="70">
        <f t="shared" si="41"/>
        <v>0.055328961880125906</v>
      </c>
      <c r="R87" s="73">
        <v>0.5650194688758873</v>
      </c>
      <c r="S87" s="70">
        <f t="shared" si="42"/>
        <v>1</v>
      </c>
      <c r="T87" s="70">
        <f t="shared" si="43"/>
        <v>0.1</v>
      </c>
      <c r="U87" s="69">
        <v>856.2202088762085</v>
      </c>
      <c r="V87" s="70">
        <f t="shared" si="44"/>
        <v>0.21175037488690243</v>
      </c>
      <c r="W87" s="70">
        <f t="shared" si="45"/>
        <v>0.031762556233035366</v>
      </c>
      <c r="X87" s="69">
        <v>30.896754080322758</v>
      </c>
      <c r="Y87" s="70">
        <f t="shared" si="46"/>
        <v>0.67</v>
      </c>
      <c r="Z87" s="72">
        <f t="shared" si="47"/>
        <v>0.134</v>
      </c>
      <c r="AA87" s="73">
        <v>0.08565153733528551</v>
      </c>
      <c r="AB87" s="70">
        <f t="shared" si="48"/>
        <v>0.33</v>
      </c>
      <c r="AC87" s="2">
        <f t="shared" si="49"/>
        <v>0.0165</v>
      </c>
      <c r="AD87" s="70">
        <f t="shared" si="50"/>
        <v>0.6538986603407808</v>
      </c>
      <c r="AE87" s="74">
        <f t="shared" si="51"/>
        <v>1.2235809520717709</v>
      </c>
      <c r="AH87" s="59"/>
    </row>
    <row r="88" spans="1:34" ht="12">
      <c r="A88" s="67" t="s">
        <v>11</v>
      </c>
      <c r="B88" s="68">
        <v>307</v>
      </c>
      <c r="C88" s="68" t="s">
        <v>58</v>
      </c>
      <c r="D88" s="67">
        <v>1</v>
      </c>
      <c r="E88" s="67"/>
      <c r="F88" s="69">
        <v>563.2501650878384</v>
      </c>
      <c r="G88" s="70">
        <f t="shared" si="34"/>
        <v>0.012324999145687649</v>
      </c>
      <c r="H88" s="70">
        <f t="shared" si="35"/>
        <v>0.001232499914568765</v>
      </c>
      <c r="I88" s="69">
        <v>99.78485214055068</v>
      </c>
      <c r="J88" s="70">
        <f t="shared" si="36"/>
        <v>0.0063523033775397635</v>
      </c>
      <c r="K88" s="70">
        <f t="shared" si="37"/>
        <v>0.0006352303377539763</v>
      </c>
      <c r="L88" s="71">
        <v>0.6896083548328243</v>
      </c>
      <c r="M88" s="70">
        <f t="shared" si="38"/>
        <v>0.67</v>
      </c>
      <c r="N88" s="72">
        <f t="shared" si="39"/>
        <v>0.134</v>
      </c>
      <c r="O88" s="73">
        <v>0.003973620376620402</v>
      </c>
      <c r="P88" s="70">
        <f t="shared" si="40"/>
        <v>0.0110288957067517</v>
      </c>
      <c r="Q88" s="70">
        <f t="shared" si="41"/>
        <v>0.00110288957067517</v>
      </c>
      <c r="R88" s="73">
        <v>0.0023777206055151075</v>
      </c>
      <c r="S88" s="70">
        <f t="shared" si="42"/>
        <v>0.004208210046718584</v>
      </c>
      <c r="T88" s="70">
        <f t="shared" si="43"/>
        <v>0.00042082100467185843</v>
      </c>
      <c r="U88" s="69">
        <v>296.72889639526284</v>
      </c>
      <c r="V88" s="70">
        <f t="shared" si="44"/>
        <v>0.07338352260330495</v>
      </c>
      <c r="W88" s="70">
        <f t="shared" si="45"/>
        <v>0.011007528390495742</v>
      </c>
      <c r="X88" s="69">
        <v>21.176470588235293</v>
      </c>
      <c r="Y88" s="70">
        <f t="shared" si="46"/>
        <v>0.67</v>
      </c>
      <c r="Z88" s="72">
        <f t="shared" si="47"/>
        <v>0.134</v>
      </c>
      <c r="AA88" s="73">
        <v>0.05063291139240506</v>
      </c>
      <c r="AB88" s="70">
        <f t="shared" si="48"/>
        <v>0.33</v>
      </c>
      <c r="AC88" s="2">
        <f t="shared" si="49"/>
        <v>0.0165</v>
      </c>
      <c r="AD88" s="70">
        <f t="shared" si="50"/>
        <v>0.29889896921816556</v>
      </c>
      <c r="AE88" s="74">
        <f t="shared" si="51"/>
        <v>0.8685812609491557</v>
      </c>
      <c r="AH88" s="59"/>
    </row>
    <row r="89" spans="1:34" ht="12">
      <c r="A89" s="67" t="s">
        <v>11</v>
      </c>
      <c r="B89" s="68">
        <v>308</v>
      </c>
      <c r="C89" s="68" t="s">
        <v>59</v>
      </c>
      <c r="D89" s="67">
        <v>1</v>
      </c>
      <c r="E89" s="67"/>
      <c r="F89" s="69">
        <v>3899.2721686556038</v>
      </c>
      <c r="G89" s="70">
        <f t="shared" si="34"/>
        <v>0.0853235899895196</v>
      </c>
      <c r="H89" s="70">
        <f t="shared" si="35"/>
        <v>0.00853235899895196</v>
      </c>
      <c r="I89" s="69">
        <v>812.5276925275257</v>
      </c>
      <c r="J89" s="70">
        <f t="shared" si="36"/>
        <v>0.051725510384252875</v>
      </c>
      <c r="K89" s="70">
        <f t="shared" si="37"/>
        <v>0.005172551038425288</v>
      </c>
      <c r="L89" s="71">
        <v>0.810684630872177</v>
      </c>
      <c r="M89" s="70">
        <f t="shared" si="38"/>
        <v>0.67</v>
      </c>
      <c r="N89" s="72">
        <f t="shared" si="39"/>
        <v>0.134</v>
      </c>
      <c r="O89" s="73">
        <v>0.03251143944507601</v>
      </c>
      <c r="P89" s="70">
        <f t="shared" si="40"/>
        <v>0.0902364194188775</v>
      </c>
      <c r="Q89" s="70">
        <f t="shared" si="41"/>
        <v>0.00902364194188775</v>
      </c>
      <c r="R89" s="73">
        <v>0.03597718555689115</v>
      </c>
      <c r="S89" s="70">
        <f t="shared" si="42"/>
        <v>0.06367424051505371</v>
      </c>
      <c r="T89" s="70">
        <f t="shared" si="43"/>
        <v>0.006367424051505372</v>
      </c>
      <c r="U89" s="69">
        <v>1408.5080930739384</v>
      </c>
      <c r="V89" s="70">
        <f t="shared" si="44"/>
        <v>0.3483357594783931</v>
      </c>
      <c r="W89" s="70">
        <f t="shared" si="45"/>
        <v>0.05225036392175897</v>
      </c>
      <c r="X89" s="69">
        <v>18.21631878557875</v>
      </c>
      <c r="Y89" s="70">
        <f t="shared" si="46"/>
        <v>1</v>
      </c>
      <c r="Z89" s="72">
        <f t="shared" si="47"/>
        <v>0.2</v>
      </c>
      <c r="AA89" s="73">
        <v>0.05141388174807198</v>
      </c>
      <c r="AB89" s="70">
        <f t="shared" si="48"/>
        <v>0.33</v>
      </c>
      <c r="AC89" s="2">
        <f t="shared" si="49"/>
        <v>0.0165</v>
      </c>
      <c r="AD89" s="70">
        <f t="shared" si="50"/>
        <v>0.43184633995252936</v>
      </c>
      <c r="AE89" s="74">
        <f t="shared" si="51"/>
        <v>1.0015286316835195</v>
      </c>
      <c r="AH89" s="59"/>
    </row>
    <row r="90" spans="1:34" ht="12">
      <c r="A90" s="67" t="s">
        <v>11</v>
      </c>
      <c r="B90" s="68">
        <v>309</v>
      </c>
      <c r="C90" s="68" t="s">
        <v>60</v>
      </c>
      <c r="D90" s="67">
        <v>1</v>
      </c>
      <c r="E90" s="67"/>
      <c r="F90" s="69">
        <v>45699.81372249522</v>
      </c>
      <c r="G90" s="70">
        <f t="shared" si="34"/>
        <v>1</v>
      </c>
      <c r="H90" s="70">
        <f t="shared" si="35"/>
        <v>0.1</v>
      </c>
      <c r="I90" s="69">
        <v>15708.45191263475</v>
      </c>
      <c r="J90" s="70">
        <f t="shared" si="36"/>
        <v>1</v>
      </c>
      <c r="K90" s="70">
        <f t="shared" si="37"/>
        <v>0.1</v>
      </c>
      <c r="L90" s="71">
        <v>1.0013870994350402</v>
      </c>
      <c r="M90" s="70">
        <f t="shared" si="38"/>
        <v>1</v>
      </c>
      <c r="N90" s="72">
        <f t="shared" si="39"/>
        <v>0.2</v>
      </c>
      <c r="O90" s="73">
        <v>0.3602917719303321</v>
      </c>
      <c r="P90" s="70">
        <f t="shared" si="40"/>
        <v>1</v>
      </c>
      <c r="Q90" s="70">
        <f t="shared" si="41"/>
        <v>0.1</v>
      </c>
      <c r="R90" s="73">
        <v>0</v>
      </c>
      <c r="S90" s="70">
        <f t="shared" si="42"/>
        <v>0</v>
      </c>
      <c r="T90" s="70">
        <f t="shared" si="43"/>
        <v>0</v>
      </c>
      <c r="U90" s="69">
        <v>2583.9805630946107</v>
      </c>
      <c r="V90" s="70">
        <f t="shared" si="44"/>
        <v>0.6390398722939518</v>
      </c>
      <c r="W90" s="70">
        <f t="shared" si="45"/>
        <v>0.09585598084409276</v>
      </c>
      <c r="X90" s="69">
        <v>23.60655737704918</v>
      </c>
      <c r="Y90" s="70">
        <f t="shared" si="46"/>
        <v>0.67</v>
      </c>
      <c r="Z90" s="72">
        <f t="shared" si="47"/>
        <v>0.134</v>
      </c>
      <c r="AA90" s="73">
        <v>0.08564814814814815</v>
      </c>
      <c r="AB90" s="70">
        <f t="shared" si="48"/>
        <v>0.33</v>
      </c>
      <c r="AC90" s="2">
        <f t="shared" si="49"/>
        <v>0.0165</v>
      </c>
      <c r="AD90" s="70">
        <f t="shared" si="50"/>
        <v>0.7463559808440927</v>
      </c>
      <c r="AE90" s="74">
        <f t="shared" si="51"/>
        <v>1.3160382725750828</v>
      </c>
      <c r="AH90" s="59"/>
    </row>
    <row r="91" spans="1:34" ht="12">
      <c r="A91" s="67" t="s">
        <v>11</v>
      </c>
      <c r="B91" s="68">
        <v>310</v>
      </c>
      <c r="C91" s="68" t="s">
        <v>572</v>
      </c>
      <c r="D91" s="67">
        <v>1</v>
      </c>
      <c r="E91" s="67"/>
      <c r="F91" s="69">
        <v>7335.8062474725775</v>
      </c>
      <c r="G91" s="70">
        <f t="shared" si="34"/>
        <v>0.16052157875342957</v>
      </c>
      <c r="H91" s="70">
        <f t="shared" si="35"/>
        <v>0.01605215787534296</v>
      </c>
      <c r="I91" s="69">
        <v>3184.707988364314</v>
      </c>
      <c r="J91" s="70">
        <f t="shared" si="36"/>
        <v>0.2027385006540819</v>
      </c>
      <c r="K91" s="70">
        <f t="shared" si="37"/>
        <v>0.02027385006540819</v>
      </c>
      <c r="L91" s="71">
        <v>1.4592996380809413</v>
      </c>
      <c r="M91" s="70">
        <f t="shared" si="38"/>
        <v>1</v>
      </c>
      <c r="N91" s="72">
        <f t="shared" si="39"/>
        <v>0.2</v>
      </c>
      <c r="O91" s="73">
        <v>0.06464719114545325</v>
      </c>
      <c r="P91" s="70">
        <f t="shared" si="40"/>
        <v>0.17943010688002548</v>
      </c>
      <c r="Q91" s="70">
        <f t="shared" si="41"/>
        <v>0.01794301068800255</v>
      </c>
      <c r="R91" s="73">
        <v>0</v>
      </c>
      <c r="S91" s="70">
        <f t="shared" si="42"/>
        <v>0</v>
      </c>
      <c r="T91" s="70">
        <f t="shared" si="43"/>
        <v>0</v>
      </c>
      <c r="U91" s="69">
        <v>4043.535740295726</v>
      </c>
      <c r="V91" s="70">
        <f t="shared" si="44"/>
        <v>1</v>
      </c>
      <c r="W91" s="70">
        <f t="shared" si="45"/>
        <v>0.15</v>
      </c>
      <c r="X91" s="69">
        <v>20.598179453836153</v>
      </c>
      <c r="Y91" s="70">
        <f t="shared" si="46"/>
        <v>0.67</v>
      </c>
      <c r="Z91" s="72">
        <f t="shared" si="47"/>
        <v>0.134</v>
      </c>
      <c r="AA91" s="73">
        <v>0.09865470852017937</v>
      </c>
      <c r="AB91" s="70">
        <f t="shared" si="48"/>
        <v>0.33</v>
      </c>
      <c r="AC91" s="2">
        <f t="shared" si="49"/>
        <v>0.0165</v>
      </c>
      <c r="AD91" s="70">
        <f t="shared" si="50"/>
        <v>0.5547690186287536</v>
      </c>
      <c r="AE91" s="74">
        <f t="shared" si="51"/>
        <v>1.1244513103597438</v>
      </c>
      <c r="AH91" s="59"/>
    </row>
    <row r="92" spans="1:34" ht="12">
      <c r="A92" s="67" t="s">
        <v>11</v>
      </c>
      <c r="B92" s="68">
        <v>311</v>
      </c>
      <c r="C92" s="68" t="s">
        <v>62</v>
      </c>
      <c r="D92" s="67">
        <v>1</v>
      </c>
      <c r="E92" s="67"/>
      <c r="F92" s="69">
        <v>2456.1307451716716</v>
      </c>
      <c r="G92" s="70">
        <f t="shared" si="34"/>
        <v>0.053744874324567954</v>
      </c>
      <c r="H92" s="70">
        <f t="shared" si="35"/>
        <v>0.005374487432456796</v>
      </c>
      <c r="I92" s="69">
        <v>941.3051554875996</v>
      </c>
      <c r="J92" s="70">
        <f t="shared" si="36"/>
        <v>0.05992348327657172</v>
      </c>
      <c r="K92" s="70">
        <f t="shared" si="37"/>
        <v>0.005992348327657173</v>
      </c>
      <c r="L92" s="71">
        <v>1.2768826290547013</v>
      </c>
      <c r="M92" s="70">
        <f t="shared" si="38"/>
        <v>1</v>
      </c>
      <c r="N92" s="72">
        <f t="shared" si="39"/>
        <v>0.2</v>
      </c>
      <c r="O92" s="73">
        <v>0.02155869673424594</v>
      </c>
      <c r="P92" s="70">
        <f t="shared" si="40"/>
        <v>0.05983677234354006</v>
      </c>
      <c r="Q92" s="70">
        <f t="shared" si="41"/>
        <v>0.005983677234354006</v>
      </c>
      <c r="R92" s="73">
        <v>0.08887151289421694</v>
      </c>
      <c r="S92" s="70">
        <f t="shared" si="42"/>
        <v>0.15728929318316737</v>
      </c>
      <c r="T92" s="70">
        <f t="shared" si="43"/>
        <v>0.015728929318316737</v>
      </c>
      <c r="U92" s="69">
        <v>566.8790314540508</v>
      </c>
      <c r="V92" s="70">
        <f t="shared" si="44"/>
        <v>0.14019389659520898</v>
      </c>
      <c r="W92" s="70">
        <f t="shared" si="45"/>
        <v>0.021029084489281345</v>
      </c>
      <c r="X92" s="69">
        <v>56.84210526315789</v>
      </c>
      <c r="Y92" s="70">
        <f t="shared" si="46"/>
        <v>0.33</v>
      </c>
      <c r="Z92" s="72">
        <f t="shared" si="47"/>
        <v>0.066</v>
      </c>
      <c r="AA92" s="73">
        <v>0.08</v>
      </c>
      <c r="AB92" s="70">
        <f t="shared" si="48"/>
        <v>0.33</v>
      </c>
      <c r="AC92" s="2">
        <f t="shared" si="49"/>
        <v>0.0165</v>
      </c>
      <c r="AD92" s="70">
        <f t="shared" si="50"/>
        <v>0.3366085268020661</v>
      </c>
      <c r="AE92" s="74">
        <f t="shared" si="51"/>
        <v>0.9062908185330562</v>
      </c>
      <c r="AH92" s="59"/>
    </row>
    <row r="93" spans="1:34" ht="12">
      <c r="A93" s="67" t="s">
        <v>11</v>
      </c>
      <c r="B93" s="68">
        <v>302</v>
      </c>
      <c r="C93" s="68" t="s">
        <v>53</v>
      </c>
      <c r="D93" s="67">
        <v>0</v>
      </c>
      <c r="E93" s="67"/>
      <c r="F93" s="69"/>
      <c r="G93" s="70"/>
      <c r="H93" s="70"/>
      <c r="I93" s="69"/>
      <c r="J93" s="70"/>
      <c r="K93" s="70"/>
      <c r="L93" s="71"/>
      <c r="M93" s="70"/>
      <c r="N93" s="72"/>
      <c r="O93" s="73"/>
      <c r="P93" s="70"/>
      <c r="Q93" s="70"/>
      <c r="R93" s="73"/>
      <c r="S93" s="70"/>
      <c r="T93" s="70"/>
      <c r="U93" s="69"/>
      <c r="V93" s="70"/>
      <c r="W93" s="70"/>
      <c r="X93" s="69"/>
      <c r="Y93" s="70"/>
      <c r="Z93" s="72"/>
      <c r="AA93" s="73"/>
      <c r="AB93" s="70"/>
      <c r="AC93" s="2"/>
      <c r="AD93" s="70">
        <f t="shared" si="50"/>
      </c>
      <c r="AE93" s="74">
        <f t="shared" si="51"/>
        <v>1</v>
      </c>
      <c r="AH93" s="59"/>
    </row>
    <row r="94" spans="1:34" ht="12">
      <c r="A94" s="67" t="s">
        <v>11</v>
      </c>
      <c r="B94" s="68">
        <v>303</v>
      </c>
      <c r="C94" s="68" t="s">
        <v>54</v>
      </c>
      <c r="D94" s="67">
        <v>0</v>
      </c>
      <c r="E94" s="67"/>
      <c r="F94" s="69"/>
      <c r="G94" s="70"/>
      <c r="H94" s="70"/>
      <c r="I94" s="69"/>
      <c r="J94" s="70"/>
      <c r="K94" s="70"/>
      <c r="L94" s="71"/>
      <c r="M94" s="70"/>
      <c r="N94" s="72"/>
      <c r="O94" s="73"/>
      <c r="P94" s="70"/>
      <c r="Q94" s="70"/>
      <c r="R94" s="73"/>
      <c r="S94" s="70"/>
      <c r="T94" s="70"/>
      <c r="U94" s="69"/>
      <c r="V94" s="70"/>
      <c r="W94" s="70"/>
      <c r="X94" s="69"/>
      <c r="Y94" s="70"/>
      <c r="Z94" s="72"/>
      <c r="AA94" s="73"/>
      <c r="AB94" s="70"/>
      <c r="AC94" s="2"/>
      <c r="AD94" s="70">
        <f t="shared" si="50"/>
      </c>
      <c r="AE94" s="74">
        <f t="shared" si="51"/>
        <v>1</v>
      </c>
      <c r="AH94" s="59"/>
    </row>
    <row r="95" spans="1:34" ht="12">
      <c r="A95" s="67" t="s">
        <v>11</v>
      </c>
      <c r="B95" s="68">
        <v>304</v>
      </c>
      <c r="C95" s="68" t="s">
        <v>55</v>
      </c>
      <c r="D95" s="67">
        <v>0</v>
      </c>
      <c r="E95" s="67"/>
      <c r="F95" s="69"/>
      <c r="G95" s="70"/>
      <c r="H95" s="70"/>
      <c r="I95" s="69"/>
      <c r="J95" s="70"/>
      <c r="K95" s="70"/>
      <c r="L95" s="71"/>
      <c r="M95" s="70"/>
      <c r="N95" s="72"/>
      <c r="O95" s="73"/>
      <c r="P95" s="70"/>
      <c r="Q95" s="70"/>
      <c r="R95" s="73"/>
      <c r="S95" s="70"/>
      <c r="T95" s="70"/>
      <c r="U95" s="69"/>
      <c r="V95" s="70"/>
      <c r="W95" s="70"/>
      <c r="X95" s="69"/>
      <c r="Y95" s="70"/>
      <c r="Z95" s="72"/>
      <c r="AA95" s="73"/>
      <c r="AB95" s="70"/>
      <c r="AC95" s="2"/>
      <c r="AD95" s="70">
        <f t="shared" si="50"/>
      </c>
      <c r="AE95" s="74">
        <f t="shared" si="51"/>
        <v>1</v>
      </c>
      <c r="AH95" s="59"/>
    </row>
    <row r="96" spans="1:34" ht="12">
      <c r="A96" s="67" t="s">
        <v>11</v>
      </c>
      <c r="B96" s="68">
        <v>305</v>
      </c>
      <c r="C96" s="68" t="s">
        <v>56</v>
      </c>
      <c r="D96" s="67">
        <v>0</v>
      </c>
      <c r="E96" s="67"/>
      <c r="F96" s="69"/>
      <c r="G96" s="70"/>
      <c r="H96" s="70"/>
      <c r="I96" s="69"/>
      <c r="J96" s="70"/>
      <c r="K96" s="70"/>
      <c r="L96" s="71"/>
      <c r="M96" s="70"/>
      <c r="N96" s="72"/>
      <c r="O96" s="73"/>
      <c r="P96" s="70"/>
      <c r="Q96" s="70"/>
      <c r="R96" s="73"/>
      <c r="S96" s="70"/>
      <c r="T96" s="70"/>
      <c r="U96" s="69"/>
      <c r="V96" s="70"/>
      <c r="W96" s="70"/>
      <c r="X96" s="69"/>
      <c r="Y96" s="70"/>
      <c r="Z96" s="72"/>
      <c r="AA96" s="73"/>
      <c r="AB96" s="70"/>
      <c r="AC96" s="2"/>
      <c r="AD96" s="70">
        <f t="shared" si="50"/>
      </c>
      <c r="AE96" s="74">
        <f t="shared" si="51"/>
        <v>1</v>
      </c>
      <c r="AH96" s="59"/>
    </row>
    <row r="97" spans="1:34" ht="12">
      <c r="A97" s="67" t="s">
        <v>11</v>
      </c>
      <c r="B97" s="68">
        <v>306</v>
      </c>
      <c r="C97" s="68" t="s">
        <v>57</v>
      </c>
      <c r="D97" s="67">
        <v>0</v>
      </c>
      <c r="E97" s="67"/>
      <c r="F97" s="69"/>
      <c r="G97" s="70"/>
      <c r="H97" s="70"/>
      <c r="I97" s="69"/>
      <c r="J97" s="70"/>
      <c r="K97" s="70"/>
      <c r="L97" s="71"/>
      <c r="M97" s="70"/>
      <c r="N97" s="72"/>
      <c r="O97" s="73"/>
      <c r="P97" s="70"/>
      <c r="Q97" s="70"/>
      <c r="R97" s="73"/>
      <c r="S97" s="70"/>
      <c r="T97" s="70"/>
      <c r="U97" s="69"/>
      <c r="V97" s="70"/>
      <c r="W97" s="70"/>
      <c r="X97" s="69"/>
      <c r="Y97" s="70"/>
      <c r="Z97" s="72"/>
      <c r="AA97" s="73"/>
      <c r="AB97" s="70"/>
      <c r="AC97" s="2"/>
      <c r="AD97" s="70">
        <f t="shared" si="50"/>
      </c>
      <c r="AE97" s="74">
        <f t="shared" si="51"/>
        <v>1</v>
      </c>
      <c r="AH97" s="59"/>
    </row>
    <row r="98" spans="1:34" ht="12">
      <c r="A98" s="67" t="s">
        <v>11</v>
      </c>
      <c r="B98" s="68">
        <v>308</v>
      </c>
      <c r="C98" s="68" t="s">
        <v>59</v>
      </c>
      <c r="D98" s="67">
        <v>0</v>
      </c>
      <c r="E98" s="67"/>
      <c r="F98" s="69"/>
      <c r="G98" s="70"/>
      <c r="H98" s="70"/>
      <c r="I98" s="69"/>
      <c r="J98" s="70"/>
      <c r="K98" s="70"/>
      <c r="L98" s="71"/>
      <c r="M98" s="70"/>
      <c r="N98" s="72"/>
      <c r="O98" s="73"/>
      <c r="P98" s="70"/>
      <c r="Q98" s="70"/>
      <c r="R98" s="73"/>
      <c r="S98" s="70"/>
      <c r="T98" s="70"/>
      <c r="U98" s="69"/>
      <c r="V98" s="70"/>
      <c r="W98" s="70"/>
      <c r="X98" s="69"/>
      <c r="Y98" s="70"/>
      <c r="Z98" s="72"/>
      <c r="AA98" s="73"/>
      <c r="AB98" s="70"/>
      <c r="AC98" s="2"/>
      <c r="AD98" s="70">
        <f t="shared" si="50"/>
      </c>
      <c r="AE98" s="74">
        <f t="shared" si="51"/>
        <v>1</v>
      </c>
      <c r="AH98" s="59"/>
    </row>
    <row r="99" spans="1:34" ht="12">
      <c r="A99" s="67" t="s">
        <v>11</v>
      </c>
      <c r="B99" s="68">
        <v>309</v>
      </c>
      <c r="C99" s="68" t="s">
        <v>60</v>
      </c>
      <c r="D99" s="67">
        <v>0</v>
      </c>
      <c r="E99" s="67"/>
      <c r="F99" s="69"/>
      <c r="G99" s="70"/>
      <c r="H99" s="70"/>
      <c r="I99" s="69"/>
      <c r="J99" s="70"/>
      <c r="K99" s="70"/>
      <c r="L99" s="71"/>
      <c r="M99" s="70"/>
      <c r="N99" s="72"/>
      <c r="O99" s="73"/>
      <c r="P99" s="70"/>
      <c r="Q99" s="70"/>
      <c r="R99" s="73"/>
      <c r="S99" s="70"/>
      <c r="T99" s="70"/>
      <c r="U99" s="69"/>
      <c r="V99" s="70"/>
      <c r="W99" s="70"/>
      <c r="X99" s="69"/>
      <c r="Y99" s="70"/>
      <c r="Z99" s="72"/>
      <c r="AA99" s="73"/>
      <c r="AB99" s="70"/>
      <c r="AC99" s="2"/>
      <c r="AD99" s="70">
        <f t="shared" si="50"/>
      </c>
      <c r="AE99" s="74">
        <f t="shared" si="51"/>
        <v>1</v>
      </c>
      <c r="AH99" s="59"/>
    </row>
    <row r="100" spans="1:34" ht="12">
      <c r="A100" s="67" t="s">
        <v>11</v>
      </c>
      <c r="B100" s="68">
        <v>310</v>
      </c>
      <c r="C100" s="68" t="s">
        <v>572</v>
      </c>
      <c r="D100" s="67">
        <v>0</v>
      </c>
      <c r="E100" s="67"/>
      <c r="F100" s="69"/>
      <c r="G100" s="70"/>
      <c r="H100" s="70"/>
      <c r="I100" s="69"/>
      <c r="J100" s="70"/>
      <c r="K100" s="70"/>
      <c r="L100" s="71"/>
      <c r="M100" s="70"/>
      <c r="N100" s="72"/>
      <c r="O100" s="73"/>
      <c r="P100" s="70"/>
      <c r="Q100" s="70"/>
      <c r="R100" s="73"/>
      <c r="S100" s="70"/>
      <c r="T100" s="70"/>
      <c r="U100" s="69"/>
      <c r="V100" s="70"/>
      <c r="W100" s="70"/>
      <c r="X100" s="69"/>
      <c r="Y100" s="70"/>
      <c r="Z100" s="72"/>
      <c r="AA100" s="73"/>
      <c r="AB100" s="70"/>
      <c r="AC100" s="2"/>
      <c r="AD100" s="70">
        <f t="shared" si="50"/>
      </c>
      <c r="AE100" s="74">
        <f t="shared" si="51"/>
        <v>1</v>
      </c>
      <c r="AH100" s="59"/>
    </row>
    <row r="101" spans="1:34" ht="12">
      <c r="A101" s="67" t="s">
        <v>11</v>
      </c>
      <c r="B101" s="68">
        <v>311</v>
      </c>
      <c r="C101" s="68" t="s">
        <v>62</v>
      </c>
      <c r="D101" s="67">
        <v>0</v>
      </c>
      <c r="E101" s="67"/>
      <c r="F101" s="69"/>
      <c r="G101" s="70"/>
      <c r="H101" s="70"/>
      <c r="I101" s="69"/>
      <c r="J101" s="70"/>
      <c r="K101" s="70"/>
      <c r="L101" s="71"/>
      <c r="M101" s="70"/>
      <c r="N101" s="72"/>
      <c r="O101" s="73"/>
      <c r="P101" s="70"/>
      <c r="Q101" s="70"/>
      <c r="R101" s="73"/>
      <c r="S101" s="70"/>
      <c r="T101" s="70"/>
      <c r="U101" s="69"/>
      <c r="V101" s="70"/>
      <c r="W101" s="70"/>
      <c r="X101" s="69"/>
      <c r="Y101" s="70"/>
      <c r="Z101" s="72"/>
      <c r="AA101" s="73"/>
      <c r="AB101" s="70"/>
      <c r="AC101" s="2"/>
      <c r="AD101" s="70">
        <f t="shared" si="50"/>
      </c>
      <c r="AE101" s="74">
        <f t="shared" si="51"/>
        <v>1</v>
      </c>
      <c r="AH101" s="59"/>
    </row>
    <row r="102" spans="1:34" ht="12">
      <c r="A102" s="67" t="s">
        <v>11</v>
      </c>
      <c r="B102" s="68">
        <v>399</v>
      </c>
      <c r="C102" s="68" t="s">
        <v>308</v>
      </c>
      <c r="D102" s="67">
        <v>0</v>
      </c>
      <c r="E102" s="67"/>
      <c r="F102" s="69"/>
      <c r="G102" s="70"/>
      <c r="H102" s="70"/>
      <c r="I102" s="69"/>
      <c r="J102" s="70"/>
      <c r="K102" s="70"/>
      <c r="L102" s="71"/>
      <c r="M102" s="70"/>
      <c r="N102" s="72"/>
      <c r="O102" s="73"/>
      <c r="P102" s="70"/>
      <c r="Q102" s="70"/>
      <c r="R102" s="73"/>
      <c r="S102" s="70"/>
      <c r="T102" s="70"/>
      <c r="U102" s="69"/>
      <c r="V102" s="70"/>
      <c r="W102" s="70"/>
      <c r="X102" s="69"/>
      <c r="Y102" s="70"/>
      <c r="Z102" s="72"/>
      <c r="AA102" s="73"/>
      <c r="AB102" s="70"/>
      <c r="AC102" s="2"/>
      <c r="AD102" s="70">
        <f t="shared" si="50"/>
      </c>
      <c r="AE102" s="74">
        <f t="shared" si="51"/>
        <v>1</v>
      </c>
      <c r="AH102" s="59"/>
    </row>
    <row r="103" spans="1:34" ht="12">
      <c r="A103" s="67" t="s">
        <v>13</v>
      </c>
      <c r="B103" s="68">
        <v>401</v>
      </c>
      <c r="C103" s="68" t="s">
        <v>64</v>
      </c>
      <c r="D103" s="67">
        <v>1</v>
      </c>
      <c r="E103" s="67"/>
      <c r="F103" s="69">
        <v>1924.9546660603744</v>
      </c>
      <c r="G103" s="70">
        <f aca="true" t="shared" si="52" ref="G103:G108">F103/MAX(F$103:F$112)</f>
        <v>0.06445293385931777</v>
      </c>
      <c r="H103" s="70">
        <f aca="true" t="shared" si="53" ref="H103:H108">G103*$D$5</f>
        <v>0.006445293385931777</v>
      </c>
      <c r="I103" s="69">
        <v>229.2127479092795</v>
      </c>
      <c r="J103" s="70">
        <f aca="true" t="shared" si="54" ref="J103:J108">I103/MAX(I$103:I$112)</f>
        <v>0.043010048384428214</v>
      </c>
      <c r="K103" s="70">
        <f aca="true" t="shared" si="55" ref="K103:K108">J103*$D$6</f>
        <v>0.004301004838442822</v>
      </c>
      <c r="L103" s="71">
        <v>0.7987543916952603</v>
      </c>
      <c r="M103" s="70">
        <f aca="true" t="shared" si="56" ref="M103:M108">IF(L103&gt;1,1,IF(L103&gt;0.67,0.67,IF(L103&gt;0.33,0.33,0)))</f>
        <v>0.67</v>
      </c>
      <c r="N103" s="72">
        <f aca="true" t="shared" si="57" ref="N103:N108">M103*$D$7</f>
        <v>0.134</v>
      </c>
      <c r="O103" s="73">
        <v>0.043351764267887456</v>
      </c>
      <c r="P103" s="70">
        <f aca="true" t="shared" si="58" ref="P103:P108">O103/MAX(O$103:O$112)</f>
        <v>0.09163776268617568</v>
      </c>
      <c r="Q103" s="70">
        <f aca="true" t="shared" si="59" ref="Q103:Q108">P103*$D$8</f>
        <v>0.00916377626861757</v>
      </c>
      <c r="R103" s="73">
        <v>0.003529968820868667</v>
      </c>
      <c r="S103" s="70">
        <f aca="true" t="shared" si="60" ref="S103:S108">R103/MAX(R$103:R$112)</f>
        <v>0.006488429488460777</v>
      </c>
      <c r="T103" s="70">
        <f aca="true" t="shared" si="61" ref="T103:T108">S103*$D$9</f>
        <v>0.0006488429488460777</v>
      </c>
      <c r="U103" s="69">
        <v>654.8628231709038</v>
      </c>
      <c r="V103" s="70">
        <f aca="true" t="shared" si="62" ref="V103:V108">U103/MAX(U$103:U$112)</f>
        <v>0.39291514062053684</v>
      </c>
      <c r="W103" s="70">
        <f aca="true" t="shared" si="63" ref="W103:W108">V103*$D$10</f>
        <v>0.05893727109308052</v>
      </c>
      <c r="X103" s="69">
        <v>50.97345132743363</v>
      </c>
      <c r="Y103" s="70">
        <f aca="true" t="shared" si="64" ref="Y103:Y108">IF(X103&lt;20,1,IF(X103&lt;40,0.67,IF(X103&lt;90,0.33,0)))</f>
        <v>0.33</v>
      </c>
      <c r="Z103" s="72">
        <f aca="true" t="shared" si="65" ref="Z103:Z108">Y103*$D$11</f>
        <v>0.066</v>
      </c>
      <c r="AA103" s="73">
        <v>0.038929440389294405</v>
      </c>
      <c r="AB103" s="70">
        <f aca="true" t="shared" si="66" ref="AB103:AB108">IF(AA103&gt;0.2,1,IF(AA103&gt;0.1,0.67,0.33))</f>
        <v>0.33</v>
      </c>
      <c r="AC103" s="2">
        <f aca="true" t="shared" si="67" ref="AC103:AC108">AB103*$D$12</f>
        <v>0.0165</v>
      </c>
      <c r="AD103" s="70">
        <f t="shared" si="50"/>
        <v>0.29599618853491877</v>
      </c>
      <c r="AE103" s="74">
        <f t="shared" si="51"/>
        <v>0.8861869195755221</v>
      </c>
      <c r="AH103" s="59"/>
    </row>
    <row r="104" spans="1:34" ht="12">
      <c r="A104" s="67" t="s">
        <v>13</v>
      </c>
      <c r="B104" s="68">
        <v>402</v>
      </c>
      <c r="C104" s="68" t="s">
        <v>65</v>
      </c>
      <c r="D104" s="67">
        <v>1</v>
      </c>
      <c r="E104" s="67"/>
      <c r="F104" s="69">
        <v>2316.3073930500195</v>
      </c>
      <c r="G104" s="70">
        <f t="shared" si="52"/>
        <v>0.0775565315040096</v>
      </c>
      <c r="H104" s="70">
        <f t="shared" si="53"/>
        <v>0.00775565315040096</v>
      </c>
      <c r="I104" s="69">
        <v>233.19369913960986</v>
      </c>
      <c r="J104" s="70">
        <f t="shared" si="54"/>
        <v>0.04375704394464167</v>
      </c>
      <c r="K104" s="70">
        <f t="shared" si="55"/>
        <v>0.004375704394464167</v>
      </c>
      <c r="L104" s="71">
        <v>0.6634131823140647</v>
      </c>
      <c r="M104" s="70">
        <f t="shared" si="56"/>
        <v>0.33</v>
      </c>
      <c r="N104" s="72">
        <f t="shared" si="57"/>
        <v>0.066</v>
      </c>
      <c r="O104" s="73">
        <v>0.033685865173806936</v>
      </c>
      <c r="P104" s="70">
        <f t="shared" si="58"/>
        <v>0.07120580605671982</v>
      </c>
      <c r="Q104" s="70">
        <f t="shared" si="59"/>
        <v>0.007120580605671983</v>
      </c>
      <c r="R104" s="73">
        <v>0.011495309506131727</v>
      </c>
      <c r="S104" s="70">
        <f t="shared" si="60"/>
        <v>0.021129508209144488</v>
      </c>
      <c r="T104" s="70">
        <f t="shared" si="61"/>
        <v>0.002112950820914449</v>
      </c>
      <c r="U104" s="69">
        <v>808.3064826949089</v>
      </c>
      <c r="V104" s="70">
        <f t="shared" si="62"/>
        <v>0.48498073806470554</v>
      </c>
      <c r="W104" s="70">
        <f t="shared" si="63"/>
        <v>0.07274711070970583</v>
      </c>
      <c r="X104" s="69">
        <v>39.45205479452055</v>
      </c>
      <c r="Y104" s="70">
        <f t="shared" si="64"/>
        <v>0.67</v>
      </c>
      <c r="Z104" s="72">
        <f t="shared" si="65"/>
        <v>0.134</v>
      </c>
      <c r="AA104" s="73">
        <v>0.012987012987012988</v>
      </c>
      <c r="AB104" s="70">
        <f t="shared" si="66"/>
        <v>0.33</v>
      </c>
      <c r="AC104" s="2">
        <f t="shared" si="67"/>
        <v>0.0165</v>
      </c>
      <c r="AD104" s="70">
        <f t="shared" si="50"/>
        <v>0.31061199968115744</v>
      </c>
      <c r="AE104" s="74">
        <f t="shared" si="51"/>
        <v>0.9008027307217608</v>
      </c>
      <c r="AH104" s="59"/>
    </row>
    <row r="105" spans="1:34" ht="12">
      <c r="A105" s="67" t="s">
        <v>13</v>
      </c>
      <c r="B105" s="68">
        <v>403</v>
      </c>
      <c r="C105" s="68" t="s">
        <v>13</v>
      </c>
      <c r="D105" s="67">
        <v>1</v>
      </c>
      <c r="E105" s="67"/>
      <c r="F105" s="69">
        <v>29866.051873790522</v>
      </c>
      <c r="G105" s="70">
        <f t="shared" si="52"/>
        <v>1</v>
      </c>
      <c r="H105" s="70">
        <f t="shared" si="53"/>
        <v>0.1</v>
      </c>
      <c r="I105" s="69">
        <v>5329.2836562412695</v>
      </c>
      <c r="J105" s="70">
        <f t="shared" si="54"/>
        <v>1</v>
      </c>
      <c r="K105" s="70">
        <f t="shared" si="55"/>
        <v>0.1</v>
      </c>
      <c r="L105" s="71">
        <v>1.1932248457194918</v>
      </c>
      <c r="M105" s="70">
        <f t="shared" si="56"/>
        <v>1</v>
      </c>
      <c r="N105" s="72">
        <f t="shared" si="57"/>
        <v>0.2</v>
      </c>
      <c r="O105" s="73">
        <v>0.4730775064462309</v>
      </c>
      <c r="P105" s="70">
        <f t="shared" si="58"/>
        <v>1</v>
      </c>
      <c r="Q105" s="70">
        <f t="shared" si="59"/>
        <v>0.1</v>
      </c>
      <c r="R105" s="73">
        <v>0.5440405613016944</v>
      </c>
      <c r="S105" s="70">
        <f t="shared" si="60"/>
        <v>1</v>
      </c>
      <c r="T105" s="70">
        <f t="shared" si="61"/>
        <v>0.1</v>
      </c>
      <c r="U105" s="69">
        <v>1666.6774971732293</v>
      </c>
      <c r="V105" s="70">
        <f t="shared" si="62"/>
        <v>1</v>
      </c>
      <c r="W105" s="70">
        <f t="shared" si="63"/>
        <v>0.15</v>
      </c>
      <c r="X105" s="69">
        <v>51.76815847395451</v>
      </c>
      <c r="Y105" s="70">
        <f t="shared" si="64"/>
        <v>0.33</v>
      </c>
      <c r="Z105" s="72">
        <f t="shared" si="65"/>
        <v>0.066</v>
      </c>
      <c r="AA105" s="73">
        <v>0.10669569951007077</v>
      </c>
      <c r="AB105" s="70">
        <f t="shared" si="66"/>
        <v>0.67</v>
      </c>
      <c r="AC105" s="2">
        <f t="shared" si="67"/>
        <v>0.0335</v>
      </c>
      <c r="AD105" s="70">
        <f t="shared" si="50"/>
        <v>0.8495</v>
      </c>
      <c r="AE105" s="74">
        <f t="shared" si="51"/>
        <v>1.4396907310406033</v>
      </c>
      <c r="AH105" s="59"/>
    </row>
    <row r="106" spans="1:34" ht="12">
      <c r="A106" s="67" t="s">
        <v>13</v>
      </c>
      <c r="B106" s="68">
        <v>404</v>
      </c>
      <c r="C106" s="68" t="s">
        <v>66</v>
      </c>
      <c r="D106" s="67">
        <v>1</v>
      </c>
      <c r="E106" s="67"/>
      <c r="F106" s="69">
        <v>4860.768127791233</v>
      </c>
      <c r="G106" s="70">
        <f t="shared" si="52"/>
        <v>0.16275228303801634</v>
      </c>
      <c r="H106" s="70">
        <f t="shared" si="53"/>
        <v>0.016275228303801636</v>
      </c>
      <c r="I106" s="69">
        <v>1068.1423001248825</v>
      </c>
      <c r="J106" s="70">
        <f t="shared" si="54"/>
        <v>0.2004288698114149</v>
      </c>
      <c r="K106" s="70">
        <f t="shared" si="55"/>
        <v>0.02004288698114149</v>
      </c>
      <c r="L106" s="71">
        <v>1.1886610528562707</v>
      </c>
      <c r="M106" s="70">
        <f t="shared" si="56"/>
        <v>1</v>
      </c>
      <c r="N106" s="72">
        <f t="shared" si="57"/>
        <v>0.2</v>
      </c>
      <c r="O106" s="73">
        <v>0.07648608027798079</v>
      </c>
      <c r="P106" s="70">
        <f t="shared" si="58"/>
        <v>0.16167769389955988</v>
      </c>
      <c r="Q106" s="70">
        <f t="shared" si="59"/>
        <v>0.01616776938995599</v>
      </c>
      <c r="R106" s="73">
        <v>0.14050980518552852</v>
      </c>
      <c r="S106" s="70">
        <f t="shared" si="60"/>
        <v>0.2582708260746935</v>
      </c>
      <c r="T106" s="70">
        <f t="shared" si="61"/>
        <v>0.02582708260746935</v>
      </c>
      <c r="U106" s="69">
        <v>1012.3232891193921</v>
      </c>
      <c r="V106" s="70">
        <f t="shared" si="62"/>
        <v>0.6073900264666346</v>
      </c>
      <c r="W106" s="70">
        <f t="shared" si="63"/>
        <v>0.09110850396999519</v>
      </c>
      <c r="X106" s="69">
        <v>49.5697074010327</v>
      </c>
      <c r="Y106" s="70">
        <f t="shared" si="64"/>
        <v>0.33</v>
      </c>
      <c r="Z106" s="72">
        <f t="shared" si="65"/>
        <v>0.066</v>
      </c>
      <c r="AA106" s="73">
        <v>0.09950248756218906</v>
      </c>
      <c r="AB106" s="70">
        <f t="shared" si="66"/>
        <v>0.33</v>
      </c>
      <c r="AC106" s="2">
        <f t="shared" si="67"/>
        <v>0.0165</v>
      </c>
      <c r="AD106" s="70">
        <f t="shared" si="50"/>
        <v>0.4519214712523637</v>
      </c>
      <c r="AE106" s="74">
        <f t="shared" si="51"/>
        <v>1.042112202292967</v>
      </c>
      <c r="AH106" s="59"/>
    </row>
    <row r="107" spans="1:34" ht="12">
      <c r="A107" s="67" t="s">
        <v>13</v>
      </c>
      <c r="B107" s="68">
        <v>405</v>
      </c>
      <c r="C107" s="68" t="s">
        <v>67</v>
      </c>
      <c r="D107" s="67">
        <v>1</v>
      </c>
      <c r="E107" s="67"/>
      <c r="F107" s="69">
        <v>1315.7965607399665</v>
      </c>
      <c r="G107" s="70">
        <f t="shared" si="52"/>
        <v>0.04405659530427143</v>
      </c>
      <c r="H107" s="70">
        <f t="shared" si="53"/>
        <v>0.004405659530427143</v>
      </c>
      <c r="I107" s="69">
        <v>350.00580886568986</v>
      </c>
      <c r="J107" s="70">
        <f t="shared" si="54"/>
        <v>0.06567595786645519</v>
      </c>
      <c r="K107" s="70">
        <f t="shared" si="55"/>
        <v>0.006567595786645519</v>
      </c>
      <c r="L107" s="71">
        <v>1.996917736835745</v>
      </c>
      <c r="M107" s="70">
        <f t="shared" si="56"/>
        <v>1</v>
      </c>
      <c r="N107" s="72">
        <f t="shared" si="57"/>
        <v>0.2</v>
      </c>
      <c r="O107" s="73">
        <v>0.02673634571101581</v>
      </c>
      <c r="P107" s="70">
        <f t="shared" si="58"/>
        <v>0.05651578303069164</v>
      </c>
      <c r="Q107" s="70">
        <f t="shared" si="59"/>
        <v>0.005651578303069164</v>
      </c>
      <c r="R107" s="73">
        <v>0.012039546030375287</v>
      </c>
      <c r="S107" s="70">
        <f t="shared" si="60"/>
        <v>0.022129868408283678</v>
      </c>
      <c r="T107" s="70">
        <f t="shared" si="61"/>
        <v>0.002212986840828368</v>
      </c>
      <c r="U107" s="69">
        <v>1023.7320022265975</v>
      </c>
      <c r="V107" s="70">
        <f t="shared" si="62"/>
        <v>0.6142352098488757</v>
      </c>
      <c r="W107" s="70">
        <f t="shared" si="63"/>
        <v>0.09213528147733135</v>
      </c>
      <c r="X107" s="69">
        <v>25.945945945945947</v>
      </c>
      <c r="Y107" s="70">
        <f t="shared" si="64"/>
        <v>0.67</v>
      </c>
      <c r="Z107" s="72">
        <f t="shared" si="65"/>
        <v>0.134</v>
      </c>
      <c r="AA107" s="73">
        <v>0.05405405405405406</v>
      </c>
      <c r="AB107" s="70">
        <f t="shared" si="66"/>
        <v>0.33</v>
      </c>
      <c r="AC107" s="2">
        <f t="shared" si="67"/>
        <v>0.0165</v>
      </c>
      <c r="AD107" s="70">
        <f t="shared" si="50"/>
        <v>0.4614731019383016</v>
      </c>
      <c r="AE107" s="74">
        <f t="shared" si="51"/>
        <v>1.051663832978905</v>
      </c>
      <c r="AH107" s="59"/>
    </row>
    <row r="108" spans="1:34" ht="12">
      <c r="A108" s="67" t="s">
        <v>13</v>
      </c>
      <c r="B108" s="68">
        <v>499</v>
      </c>
      <c r="C108" s="68" t="s">
        <v>573</v>
      </c>
      <c r="D108" s="67">
        <v>1</v>
      </c>
      <c r="E108" s="67"/>
      <c r="F108" s="69">
        <v>1161.37594045872</v>
      </c>
      <c r="G108" s="70">
        <f t="shared" si="52"/>
        <v>0.03888615560458146</v>
      </c>
      <c r="H108" s="70">
        <f t="shared" si="53"/>
        <v>0.0038886155604581463</v>
      </c>
      <c r="I108" s="69">
        <v>0</v>
      </c>
      <c r="J108" s="70">
        <f t="shared" si="54"/>
        <v>0</v>
      </c>
      <c r="K108" s="70">
        <f t="shared" si="55"/>
        <v>0</v>
      </c>
      <c r="L108" s="71">
        <v>0</v>
      </c>
      <c r="M108" s="70">
        <f t="shared" si="56"/>
        <v>0</v>
      </c>
      <c r="N108" s="72">
        <f t="shared" si="57"/>
        <v>0</v>
      </c>
      <c r="O108" s="73">
        <v>0.014023137487417786</v>
      </c>
      <c r="P108" s="70">
        <f t="shared" si="58"/>
        <v>0.029642367891806815</v>
      </c>
      <c r="Q108" s="70">
        <f t="shared" si="59"/>
        <v>0.0029642367891806816</v>
      </c>
      <c r="R108" s="73">
        <v>0</v>
      </c>
      <c r="S108" s="70">
        <f t="shared" si="60"/>
        <v>0</v>
      </c>
      <c r="T108" s="70">
        <f t="shared" si="61"/>
        <v>0</v>
      </c>
      <c r="U108" s="69">
        <v>0</v>
      </c>
      <c r="V108" s="70">
        <f t="shared" si="62"/>
        <v>0</v>
      </c>
      <c r="W108" s="70">
        <f t="shared" si="63"/>
        <v>0</v>
      </c>
      <c r="X108" s="69">
        <v>41.19891008174387</v>
      </c>
      <c r="Y108" s="70">
        <f t="shared" si="64"/>
        <v>0.33</v>
      </c>
      <c r="Z108" s="72">
        <f t="shared" si="65"/>
        <v>0.066</v>
      </c>
      <c r="AA108" s="73">
        <v>0.023755656108597284</v>
      </c>
      <c r="AB108" s="70">
        <f t="shared" si="66"/>
        <v>0.33</v>
      </c>
      <c r="AC108" s="2">
        <f t="shared" si="67"/>
        <v>0.0165</v>
      </c>
      <c r="AD108" s="70">
        <f t="shared" si="50"/>
        <v>0.08935285234963883</v>
      </c>
      <c r="AE108" s="74">
        <f t="shared" si="51"/>
        <v>0.6795435833902421</v>
      </c>
      <c r="AH108" s="59"/>
    </row>
    <row r="109" spans="1:34" ht="12">
      <c r="A109" s="67" t="s">
        <v>13</v>
      </c>
      <c r="B109" s="68">
        <v>401</v>
      </c>
      <c r="C109" s="68" t="s">
        <v>64</v>
      </c>
      <c r="D109" s="67">
        <v>0</v>
      </c>
      <c r="E109" s="67"/>
      <c r="F109" s="69"/>
      <c r="G109" s="70"/>
      <c r="H109" s="70"/>
      <c r="I109" s="69"/>
      <c r="J109" s="70"/>
      <c r="K109" s="70"/>
      <c r="L109" s="71"/>
      <c r="M109" s="70"/>
      <c r="N109" s="72"/>
      <c r="O109" s="73"/>
      <c r="P109" s="70"/>
      <c r="Q109" s="70"/>
      <c r="R109" s="73"/>
      <c r="S109" s="70"/>
      <c r="T109" s="70"/>
      <c r="U109" s="69"/>
      <c r="V109" s="70"/>
      <c r="W109" s="70"/>
      <c r="X109" s="69"/>
      <c r="Y109" s="70"/>
      <c r="Z109" s="72"/>
      <c r="AA109" s="73"/>
      <c r="AB109" s="70"/>
      <c r="AC109" s="2"/>
      <c r="AD109" s="70"/>
      <c r="AE109" s="74">
        <f t="shared" si="51"/>
        <v>1</v>
      </c>
      <c r="AH109" s="59"/>
    </row>
    <row r="110" spans="1:34" ht="12">
      <c r="A110" s="67" t="s">
        <v>13</v>
      </c>
      <c r="B110" s="68">
        <v>403</v>
      </c>
      <c r="C110" s="68" t="s">
        <v>13</v>
      </c>
      <c r="D110" s="67">
        <v>0</v>
      </c>
      <c r="E110" s="67"/>
      <c r="F110" s="69"/>
      <c r="G110" s="70"/>
      <c r="H110" s="70"/>
      <c r="I110" s="69"/>
      <c r="J110" s="70"/>
      <c r="K110" s="70"/>
      <c r="L110" s="71"/>
      <c r="M110" s="70"/>
      <c r="N110" s="72"/>
      <c r="O110" s="73"/>
      <c r="P110" s="70"/>
      <c r="Q110" s="70"/>
      <c r="R110" s="73"/>
      <c r="S110" s="70"/>
      <c r="T110" s="70"/>
      <c r="U110" s="69"/>
      <c r="V110" s="70"/>
      <c r="W110" s="70"/>
      <c r="X110" s="69"/>
      <c r="Y110" s="70"/>
      <c r="Z110" s="72"/>
      <c r="AA110" s="73"/>
      <c r="AB110" s="70"/>
      <c r="AC110" s="2"/>
      <c r="AD110" s="70"/>
      <c r="AE110" s="74">
        <f t="shared" si="51"/>
        <v>1</v>
      </c>
      <c r="AH110" s="59"/>
    </row>
    <row r="111" spans="1:34" ht="12">
      <c r="A111" s="67" t="s">
        <v>13</v>
      </c>
      <c r="B111" s="68">
        <v>406</v>
      </c>
      <c r="C111" s="68" t="s">
        <v>574</v>
      </c>
      <c r="D111" s="67">
        <v>0</v>
      </c>
      <c r="E111" s="67"/>
      <c r="F111" s="69"/>
      <c r="G111" s="70"/>
      <c r="H111" s="70"/>
      <c r="I111" s="69"/>
      <c r="J111" s="70"/>
      <c r="K111" s="70"/>
      <c r="L111" s="71"/>
      <c r="M111" s="70"/>
      <c r="N111" s="72"/>
      <c r="O111" s="73"/>
      <c r="P111" s="70"/>
      <c r="Q111" s="70"/>
      <c r="R111" s="73"/>
      <c r="S111" s="70"/>
      <c r="T111" s="70"/>
      <c r="U111" s="69"/>
      <c r="V111" s="70"/>
      <c r="W111" s="70"/>
      <c r="X111" s="69"/>
      <c r="Y111" s="70"/>
      <c r="Z111" s="72"/>
      <c r="AA111" s="73"/>
      <c r="AB111" s="70"/>
      <c r="AC111" s="2"/>
      <c r="AD111" s="70"/>
      <c r="AE111" s="74">
        <f t="shared" si="51"/>
        <v>1</v>
      </c>
      <c r="AH111" s="59"/>
    </row>
    <row r="112" spans="1:34" ht="12">
      <c r="A112" s="67" t="s">
        <v>13</v>
      </c>
      <c r="B112" s="68">
        <v>499</v>
      </c>
      <c r="C112" s="68" t="s">
        <v>573</v>
      </c>
      <c r="D112" s="67">
        <v>0</v>
      </c>
      <c r="E112" s="67"/>
      <c r="F112" s="69"/>
      <c r="G112" s="70"/>
      <c r="H112" s="70"/>
      <c r="I112" s="69"/>
      <c r="J112" s="70"/>
      <c r="K112" s="70"/>
      <c r="L112" s="71"/>
      <c r="M112" s="70"/>
      <c r="N112" s="72"/>
      <c r="O112" s="73"/>
      <c r="P112" s="70"/>
      <c r="Q112" s="70"/>
      <c r="R112" s="73"/>
      <c r="S112" s="70"/>
      <c r="T112" s="70"/>
      <c r="U112" s="69"/>
      <c r="V112" s="70"/>
      <c r="W112" s="70"/>
      <c r="X112" s="69"/>
      <c r="Y112" s="70"/>
      <c r="Z112" s="72"/>
      <c r="AA112" s="73"/>
      <c r="AB112" s="70"/>
      <c r="AC112" s="2"/>
      <c r="AD112" s="70"/>
      <c r="AE112" s="74">
        <f t="shared" si="51"/>
        <v>1</v>
      </c>
      <c r="AH112" s="59"/>
    </row>
    <row r="113" spans="1:34" ht="12">
      <c r="A113" s="67" t="s">
        <v>15</v>
      </c>
      <c r="B113" s="68">
        <v>500</v>
      </c>
      <c r="C113" s="68" t="s">
        <v>15</v>
      </c>
      <c r="D113" s="67">
        <v>1</v>
      </c>
      <c r="E113" s="67"/>
      <c r="F113" s="69">
        <v>596113.254399726</v>
      </c>
      <c r="G113" s="70">
        <f>F113/MAX(F$113:F$113)</f>
        <v>1</v>
      </c>
      <c r="H113" s="70">
        <f aca="true" t="shared" si="68" ref="H113:H133">G113*$D$5</f>
        <v>0.1</v>
      </c>
      <c r="I113" s="69">
        <v>231586.72147015933</v>
      </c>
      <c r="J113" s="70">
        <f>I113/MAX(I$113:I$113)</f>
        <v>1</v>
      </c>
      <c r="K113" s="70">
        <f aca="true" t="shared" si="69" ref="K113:K133">J113*$D$6</f>
        <v>0.1</v>
      </c>
      <c r="L113" s="71">
        <v>1</v>
      </c>
      <c r="M113" s="70">
        <f aca="true" t="shared" si="70" ref="M113:M133">IF(L113&gt;1,1,IF(L113&gt;0.67,0.67,IF(L113&gt;0.33,0.33,0)))</f>
        <v>0.67</v>
      </c>
      <c r="N113" s="72">
        <f aca="true" t="shared" si="71" ref="N113:N133">M113*$D$7</f>
        <v>0.134</v>
      </c>
      <c r="O113" s="73">
        <v>1</v>
      </c>
      <c r="P113" s="70">
        <f>O113/MAX(O$113:O$113)</f>
        <v>1</v>
      </c>
      <c r="Q113" s="70">
        <f aca="true" t="shared" si="72" ref="Q113:Q133">P113*$D$8</f>
        <v>0.1</v>
      </c>
      <c r="R113" s="73">
        <v>1</v>
      </c>
      <c r="S113" s="70">
        <f>R113/MAX(R$113:R$113)</f>
        <v>1</v>
      </c>
      <c r="T113" s="70">
        <f aca="true" t="shared" si="73" ref="T113:T133">S113*$D$9</f>
        <v>0.1</v>
      </c>
      <c r="U113" s="69">
        <v>11423.059740100405</v>
      </c>
      <c r="V113" s="70">
        <f>U113/MAX(U$113:U$113)</f>
        <v>1</v>
      </c>
      <c r="W113" s="70">
        <f aca="true" t="shared" si="74" ref="W113:W133">V113*$D$10</f>
        <v>0.15</v>
      </c>
      <c r="X113" s="69">
        <v>6.907685248819949</v>
      </c>
      <c r="Y113" s="70">
        <f aca="true" t="shared" si="75" ref="Y113:Y133">IF(X113&lt;20,1,IF(X113&lt;40,0.67,IF(X113&lt;90,0.33,0)))</f>
        <v>1</v>
      </c>
      <c r="Z113" s="72">
        <f aca="true" t="shared" si="76" ref="Z113:Z133">Y113*$D$11</f>
        <v>0.2</v>
      </c>
      <c r="AA113" s="73">
        <v>0.26763348714568225</v>
      </c>
      <c r="AB113" s="70">
        <f aca="true" t="shared" si="77" ref="AB113:AB133">IF(AA113&gt;0.2,1,IF(AA113&gt;0.1,0.67,0.33))</f>
        <v>1</v>
      </c>
      <c r="AC113" s="2">
        <f aca="true" t="shared" si="78" ref="AC113:AC133">AB113*$D$12</f>
        <v>0.05</v>
      </c>
      <c r="AD113" s="70">
        <f aca="true" t="shared" si="79" ref="AD113:AD166">IF(D113&gt;0,H113+K113+N113+Q113+T113+W113+Z113+AC113,"")</f>
        <v>0.9340000000000002</v>
      </c>
      <c r="AE113" s="74">
        <f t="shared" si="51"/>
        <v>1</v>
      </c>
      <c r="AH113" s="59"/>
    </row>
    <row r="114" spans="1:34" ht="12">
      <c r="A114" s="67" t="s">
        <v>17</v>
      </c>
      <c r="B114" s="68">
        <v>601</v>
      </c>
      <c r="C114" s="68" t="s">
        <v>69</v>
      </c>
      <c r="D114" s="67">
        <v>1</v>
      </c>
      <c r="E114" s="67"/>
      <c r="F114" s="69">
        <v>1860.984892938749</v>
      </c>
      <c r="G114" s="70">
        <f aca="true" t="shared" si="80" ref="G114:G133">F114/MAX(F$114:F$150)</f>
        <v>0.034101327308085655</v>
      </c>
      <c r="H114" s="70">
        <f t="shared" si="68"/>
        <v>0.0034101327308085658</v>
      </c>
      <c r="I114" s="69">
        <v>478.3248945650391</v>
      </c>
      <c r="J114" s="70">
        <f aca="true" t="shared" si="81" ref="J114:J133">I114/MAX(I$114:I$150)</f>
        <v>0.017264404771374194</v>
      </c>
      <c r="K114" s="70">
        <f t="shared" si="69"/>
        <v>0.0017264404771374195</v>
      </c>
      <c r="L114" s="71">
        <v>0.9215151681328462</v>
      </c>
      <c r="M114" s="70">
        <f t="shared" si="70"/>
        <v>0.67</v>
      </c>
      <c r="N114" s="72">
        <f t="shared" si="71"/>
        <v>0.134</v>
      </c>
      <c r="O114" s="73">
        <v>0.005951718629843654</v>
      </c>
      <c r="P114" s="70">
        <f aca="true" t="shared" si="82" ref="P114:P133">O114/MAX(O$114:O$150)</f>
        <v>0.030735245294583335</v>
      </c>
      <c r="Q114" s="70">
        <f t="shared" si="72"/>
        <v>0.0030735245294583337</v>
      </c>
      <c r="R114" s="73">
        <v>0</v>
      </c>
      <c r="S114" s="70">
        <f aca="true" t="shared" si="83" ref="S114:S133">R114/MAX(R$114:R$150)</f>
        <v>0</v>
      </c>
      <c r="T114" s="70">
        <f t="shared" si="73"/>
        <v>0</v>
      </c>
      <c r="U114" s="69">
        <v>422.14782533595763</v>
      </c>
      <c r="V114" s="70">
        <f aca="true" t="shared" si="84" ref="V114:V133">U114/MAX(U$114:U$150)</f>
        <v>0.06690357768674306</v>
      </c>
      <c r="W114" s="70">
        <f t="shared" si="74"/>
        <v>0.010035536653011459</v>
      </c>
      <c r="X114" s="69">
        <v>32.60377358490566</v>
      </c>
      <c r="Y114" s="70">
        <f t="shared" si="75"/>
        <v>0.67</v>
      </c>
      <c r="Z114" s="72">
        <f t="shared" si="76"/>
        <v>0.134</v>
      </c>
      <c r="AA114" s="73">
        <v>0.10273972602739725</v>
      </c>
      <c r="AB114" s="70">
        <f t="shared" si="77"/>
        <v>0.67</v>
      </c>
      <c r="AC114" s="2">
        <f t="shared" si="78"/>
        <v>0.0335</v>
      </c>
      <c r="AD114" s="70">
        <f t="shared" si="79"/>
        <v>0.3197456343904158</v>
      </c>
      <c r="AE114" s="74">
        <f t="shared" si="51"/>
        <v>0.8954077866536383</v>
      </c>
      <c r="AH114" s="59"/>
    </row>
    <row r="115" spans="1:34" ht="12">
      <c r="A115" s="67" t="s">
        <v>17</v>
      </c>
      <c r="B115" s="68">
        <v>602</v>
      </c>
      <c r="C115" s="68" t="s">
        <v>70</v>
      </c>
      <c r="D115" s="67">
        <v>1</v>
      </c>
      <c r="E115" s="67"/>
      <c r="F115" s="69">
        <v>7832.171817324649</v>
      </c>
      <c r="G115" s="70">
        <f t="shared" si="80"/>
        <v>0.1435194104418464</v>
      </c>
      <c r="H115" s="70">
        <f t="shared" si="68"/>
        <v>0.014351941044184642</v>
      </c>
      <c r="I115" s="69">
        <v>2786.1356874092803</v>
      </c>
      <c r="J115" s="70">
        <f t="shared" si="81"/>
        <v>0.10056130216501681</v>
      </c>
      <c r="K115" s="70">
        <f t="shared" si="69"/>
        <v>0.010056130216501681</v>
      </c>
      <c r="L115" s="71">
        <v>1.0319027295118168</v>
      </c>
      <c r="M115" s="70">
        <f t="shared" si="70"/>
        <v>1</v>
      </c>
      <c r="N115" s="72">
        <f t="shared" si="71"/>
        <v>0.2</v>
      </c>
      <c r="O115" s="73">
        <v>0.021895499986400276</v>
      </c>
      <c r="P115" s="70">
        <f t="shared" si="82"/>
        <v>0.11307045994330493</v>
      </c>
      <c r="Q115" s="70">
        <f t="shared" si="72"/>
        <v>0.011307045994330495</v>
      </c>
      <c r="R115" s="73">
        <v>0.0011143978810921502</v>
      </c>
      <c r="S115" s="70">
        <f t="shared" si="83"/>
        <v>0.0026419927838189665</v>
      </c>
      <c r="T115" s="70">
        <f t="shared" si="73"/>
        <v>0.00026419927838189665</v>
      </c>
      <c r="U115" s="69">
        <v>1682.1009433617962</v>
      </c>
      <c r="V115" s="70">
        <f t="shared" si="84"/>
        <v>0.26658569436331503</v>
      </c>
      <c r="W115" s="70">
        <f t="shared" si="74"/>
        <v>0.03998785415449725</v>
      </c>
      <c r="X115" s="69">
        <v>25.791044776119403</v>
      </c>
      <c r="Y115" s="70">
        <f t="shared" si="75"/>
        <v>0.67</v>
      </c>
      <c r="Z115" s="72">
        <f t="shared" si="76"/>
        <v>0.134</v>
      </c>
      <c r="AA115" s="73">
        <v>0.12048192771084337</v>
      </c>
      <c r="AB115" s="70">
        <f t="shared" si="77"/>
        <v>0.67</v>
      </c>
      <c r="AC115" s="2">
        <f t="shared" si="78"/>
        <v>0.0335</v>
      </c>
      <c r="AD115" s="70">
        <f t="shared" si="79"/>
        <v>0.443467170687896</v>
      </c>
      <c r="AE115" s="74">
        <f t="shared" si="51"/>
        <v>1.0191293229511185</v>
      </c>
      <c r="AH115" s="59"/>
    </row>
    <row r="116" spans="1:34" ht="12">
      <c r="A116" s="67" t="s">
        <v>17</v>
      </c>
      <c r="B116" s="68">
        <v>603</v>
      </c>
      <c r="C116" s="68" t="s">
        <v>71</v>
      </c>
      <c r="D116" s="67">
        <v>1</v>
      </c>
      <c r="E116" s="67"/>
      <c r="F116" s="69">
        <v>7449.489508994272</v>
      </c>
      <c r="G116" s="70">
        <f t="shared" si="80"/>
        <v>0.13650700819134762</v>
      </c>
      <c r="H116" s="70">
        <f t="shared" si="68"/>
        <v>0.013650700819134762</v>
      </c>
      <c r="I116" s="69">
        <v>1608.3284483743537</v>
      </c>
      <c r="J116" s="70">
        <f t="shared" si="81"/>
        <v>0.0580501530519347</v>
      </c>
      <c r="K116" s="70">
        <f t="shared" si="69"/>
        <v>0.0058050153051934705</v>
      </c>
      <c r="L116" s="71">
        <v>0.7212960004713278</v>
      </c>
      <c r="M116" s="70">
        <f t="shared" si="70"/>
        <v>0.67</v>
      </c>
      <c r="N116" s="72">
        <f t="shared" si="71"/>
        <v>0.134</v>
      </c>
      <c r="O116" s="73">
        <v>0.020434151540103026</v>
      </c>
      <c r="P116" s="70">
        <f t="shared" si="82"/>
        <v>0.1055239165411038</v>
      </c>
      <c r="Q116" s="70">
        <f t="shared" si="72"/>
        <v>0.01055239165411038</v>
      </c>
      <c r="R116" s="73">
        <v>0.01250897036206863</v>
      </c>
      <c r="S116" s="70">
        <f t="shared" si="83"/>
        <v>0.029656023212465025</v>
      </c>
      <c r="T116" s="70">
        <f t="shared" si="73"/>
        <v>0.002965602321246503</v>
      </c>
      <c r="U116" s="69">
        <v>2140.3163865701626</v>
      </c>
      <c r="V116" s="70">
        <f t="shared" si="84"/>
        <v>0.33920540400545096</v>
      </c>
      <c r="W116" s="70">
        <f t="shared" si="74"/>
        <v>0.050880810600817644</v>
      </c>
      <c r="X116" s="69">
        <v>45.752508361204015</v>
      </c>
      <c r="Y116" s="70">
        <f t="shared" si="75"/>
        <v>0.33</v>
      </c>
      <c r="Z116" s="72">
        <f t="shared" si="76"/>
        <v>0.066</v>
      </c>
      <c r="AA116" s="73">
        <v>0.09223300970873786</v>
      </c>
      <c r="AB116" s="70">
        <f t="shared" si="77"/>
        <v>0.33</v>
      </c>
      <c r="AC116" s="2">
        <f t="shared" si="78"/>
        <v>0.0165</v>
      </c>
      <c r="AD116" s="70">
        <f t="shared" si="79"/>
        <v>0.3003545207005028</v>
      </c>
      <c r="AE116" s="74">
        <f t="shared" si="51"/>
        <v>0.8760166729637253</v>
      </c>
      <c r="AH116" s="59"/>
    </row>
    <row r="117" spans="1:34" ht="12">
      <c r="A117" s="67" t="s">
        <v>17</v>
      </c>
      <c r="B117" s="68">
        <v>604</v>
      </c>
      <c r="C117" s="68" t="s">
        <v>72</v>
      </c>
      <c r="D117" s="67">
        <v>1</v>
      </c>
      <c r="E117" s="67"/>
      <c r="F117" s="69">
        <v>29373.775021253543</v>
      </c>
      <c r="G117" s="70">
        <f t="shared" si="80"/>
        <v>0.5382551572957913</v>
      </c>
      <c r="H117" s="70">
        <f t="shared" si="68"/>
        <v>0.05382551572957914</v>
      </c>
      <c r="I117" s="69">
        <v>8410.381486710316</v>
      </c>
      <c r="J117" s="70">
        <f t="shared" si="81"/>
        <v>0.3035598437757989</v>
      </c>
      <c r="K117" s="70">
        <f t="shared" si="69"/>
        <v>0.030355984377579893</v>
      </c>
      <c r="L117" s="71">
        <v>0.8556653447362345</v>
      </c>
      <c r="M117" s="70">
        <f t="shared" si="70"/>
        <v>0.67</v>
      </c>
      <c r="N117" s="72">
        <f t="shared" si="71"/>
        <v>0.134</v>
      </c>
      <c r="O117" s="73">
        <v>0.07866307634865642</v>
      </c>
      <c r="P117" s="70">
        <f t="shared" si="82"/>
        <v>0.40622366371274565</v>
      </c>
      <c r="Q117" s="70">
        <f t="shared" si="72"/>
        <v>0.04062236637127457</v>
      </c>
      <c r="R117" s="73">
        <v>0.07661336367477502</v>
      </c>
      <c r="S117" s="70">
        <f t="shared" si="83"/>
        <v>0.18163346988284176</v>
      </c>
      <c r="T117" s="70">
        <f t="shared" si="73"/>
        <v>0.018163346988284177</v>
      </c>
      <c r="U117" s="69">
        <v>6309.794482330147</v>
      </c>
      <c r="V117" s="70">
        <f t="shared" si="84"/>
        <v>1</v>
      </c>
      <c r="W117" s="70">
        <f t="shared" si="74"/>
        <v>0.15</v>
      </c>
      <c r="X117" s="69">
        <v>19.91532599491956</v>
      </c>
      <c r="Y117" s="70">
        <f t="shared" si="75"/>
        <v>1</v>
      </c>
      <c r="Z117" s="72">
        <f t="shared" si="76"/>
        <v>0.2</v>
      </c>
      <c r="AA117" s="73">
        <v>0.08581436077057793</v>
      </c>
      <c r="AB117" s="70">
        <f t="shared" si="77"/>
        <v>0.33</v>
      </c>
      <c r="AC117" s="2">
        <f t="shared" si="78"/>
        <v>0.0165</v>
      </c>
      <c r="AD117" s="70">
        <f t="shared" si="79"/>
        <v>0.6434672134667179</v>
      </c>
      <c r="AE117" s="74">
        <f t="shared" si="51"/>
        <v>1.2191293657299405</v>
      </c>
      <c r="AH117" s="59"/>
    </row>
    <row r="118" spans="1:34" ht="12">
      <c r="A118" s="67" t="s">
        <v>17</v>
      </c>
      <c r="B118" s="68">
        <v>605</v>
      </c>
      <c r="C118" s="68" t="s">
        <v>73</v>
      </c>
      <c r="D118" s="67">
        <v>1</v>
      </c>
      <c r="E118" s="67"/>
      <c r="F118" s="69">
        <v>2418.967649010738</v>
      </c>
      <c r="G118" s="70">
        <f t="shared" si="80"/>
        <v>0.04432599526174695</v>
      </c>
      <c r="H118" s="70">
        <f t="shared" si="68"/>
        <v>0.004432599526174696</v>
      </c>
      <c r="I118" s="69">
        <v>206.8850305544107</v>
      </c>
      <c r="J118" s="70">
        <f t="shared" si="81"/>
        <v>0.007467198444432635</v>
      </c>
      <c r="K118" s="70">
        <f t="shared" si="69"/>
        <v>0.0007467198444432635</v>
      </c>
      <c r="L118" s="71">
        <v>0.2002202036801461</v>
      </c>
      <c r="M118" s="70">
        <f t="shared" si="70"/>
        <v>0</v>
      </c>
      <c r="N118" s="72">
        <f t="shared" si="71"/>
        <v>0</v>
      </c>
      <c r="O118" s="73">
        <v>0.0076825881939859555</v>
      </c>
      <c r="P118" s="70">
        <f t="shared" si="82"/>
        <v>0.03967362157468643</v>
      </c>
      <c r="Q118" s="70">
        <f t="shared" si="72"/>
        <v>0.0039673621574686435</v>
      </c>
      <c r="R118" s="73">
        <v>0.003922076518540708</v>
      </c>
      <c r="S118" s="70">
        <f t="shared" si="83"/>
        <v>0.009298382593311408</v>
      </c>
      <c r="T118" s="70">
        <f t="shared" si="73"/>
        <v>0.0009298382593311409</v>
      </c>
      <c r="U118" s="69">
        <v>1400.9250070395376</v>
      </c>
      <c r="V118" s="70">
        <f t="shared" si="84"/>
        <v>0.22202387272084168</v>
      </c>
      <c r="W118" s="70">
        <f t="shared" si="74"/>
        <v>0.03330358090812625</v>
      </c>
      <c r="X118" s="69">
        <v>12.98076923076923</v>
      </c>
      <c r="Y118" s="70">
        <f t="shared" si="75"/>
        <v>1</v>
      </c>
      <c r="Z118" s="72">
        <f t="shared" si="76"/>
        <v>0.2</v>
      </c>
      <c r="AA118" s="73">
        <v>0.24193548387096775</v>
      </c>
      <c r="AB118" s="70">
        <f t="shared" si="77"/>
        <v>1</v>
      </c>
      <c r="AC118" s="2">
        <f t="shared" si="78"/>
        <v>0.05</v>
      </c>
      <c r="AD118" s="70">
        <f t="shared" si="79"/>
        <v>0.293380100695544</v>
      </c>
      <c r="AE118" s="74">
        <f t="shared" si="51"/>
        <v>0.8690422529587665</v>
      </c>
      <c r="AH118" s="59"/>
    </row>
    <row r="119" spans="1:34" ht="12">
      <c r="A119" s="67" t="s">
        <v>17</v>
      </c>
      <c r="B119" s="68">
        <v>606</v>
      </c>
      <c r="C119" s="68" t="s">
        <v>74</v>
      </c>
      <c r="D119" s="67">
        <v>1</v>
      </c>
      <c r="E119" s="67"/>
      <c r="F119" s="69">
        <v>18750.53764682521</v>
      </c>
      <c r="G119" s="70">
        <f t="shared" si="80"/>
        <v>0.3435913015324053</v>
      </c>
      <c r="H119" s="70">
        <f t="shared" si="68"/>
        <v>0.03435913015324053</v>
      </c>
      <c r="I119" s="69">
        <v>3844.364991933253</v>
      </c>
      <c r="J119" s="70">
        <f t="shared" si="81"/>
        <v>0.1387564688013782</v>
      </c>
      <c r="K119" s="70">
        <f t="shared" si="69"/>
        <v>0.013875646880137822</v>
      </c>
      <c r="L119" s="71">
        <v>0.6335505538345904</v>
      </c>
      <c r="M119" s="70">
        <f t="shared" si="70"/>
        <v>0.33</v>
      </c>
      <c r="N119" s="72">
        <f t="shared" si="71"/>
        <v>0.066</v>
      </c>
      <c r="O119" s="73">
        <v>0.05348386953199758</v>
      </c>
      <c r="P119" s="70">
        <f t="shared" si="82"/>
        <v>0.2761958270551879</v>
      </c>
      <c r="Q119" s="70">
        <f t="shared" si="72"/>
        <v>0.027619582705518793</v>
      </c>
      <c r="R119" s="73">
        <v>0.001428351655323009</v>
      </c>
      <c r="S119" s="70">
        <f t="shared" si="83"/>
        <v>0.003386308274761711</v>
      </c>
      <c r="T119" s="70">
        <f t="shared" si="73"/>
        <v>0.0003386308274761711</v>
      </c>
      <c r="U119" s="69">
        <v>2459.2552147024176</v>
      </c>
      <c r="V119" s="70">
        <f t="shared" si="84"/>
        <v>0.38975203100343103</v>
      </c>
      <c r="W119" s="70">
        <f t="shared" si="74"/>
        <v>0.05846280465051465</v>
      </c>
      <c r="X119" s="69">
        <v>19.10296904611497</v>
      </c>
      <c r="Y119" s="70">
        <f t="shared" si="75"/>
        <v>1</v>
      </c>
      <c r="Z119" s="72">
        <f t="shared" si="76"/>
        <v>0.2</v>
      </c>
      <c r="AA119" s="73">
        <v>0.17371323529411764</v>
      </c>
      <c r="AB119" s="70">
        <f t="shared" si="77"/>
        <v>0.67</v>
      </c>
      <c r="AC119" s="2">
        <f t="shared" si="78"/>
        <v>0.0335</v>
      </c>
      <c r="AD119" s="70">
        <f t="shared" si="79"/>
        <v>0.43415579521688796</v>
      </c>
      <c r="AE119" s="74">
        <f t="shared" si="51"/>
        <v>1.0098179474801106</v>
      </c>
      <c r="AH119" s="59"/>
    </row>
    <row r="120" spans="1:34" ht="12">
      <c r="A120" s="67" t="s">
        <v>17</v>
      </c>
      <c r="B120" s="68">
        <v>607</v>
      </c>
      <c r="C120" s="68" t="s">
        <v>75</v>
      </c>
      <c r="D120" s="67">
        <v>1</v>
      </c>
      <c r="E120" s="67"/>
      <c r="F120" s="69">
        <v>2085.0114408200548</v>
      </c>
      <c r="G120" s="70">
        <f t="shared" si="80"/>
        <v>0.03820646683070529</v>
      </c>
      <c r="H120" s="70">
        <f t="shared" si="68"/>
        <v>0.0038206466830705294</v>
      </c>
      <c r="I120" s="69">
        <v>274.7156352957521</v>
      </c>
      <c r="J120" s="70">
        <f t="shared" si="81"/>
        <v>0.009915440276391855</v>
      </c>
      <c r="K120" s="70">
        <f t="shared" si="69"/>
        <v>0.0009915440276391854</v>
      </c>
      <c r="L120" s="71">
        <v>0.4575588238816195</v>
      </c>
      <c r="M120" s="70">
        <f t="shared" si="70"/>
        <v>0.33</v>
      </c>
      <c r="N120" s="72">
        <f t="shared" si="71"/>
        <v>0.066</v>
      </c>
      <c r="O120" s="73">
        <v>0.006695992542424845</v>
      </c>
      <c r="P120" s="70">
        <f t="shared" si="82"/>
        <v>0.03457874709502767</v>
      </c>
      <c r="Q120" s="70">
        <f t="shared" si="72"/>
        <v>0.0034578747095027674</v>
      </c>
      <c r="R120" s="73">
        <v>0.0006529346408075715</v>
      </c>
      <c r="S120" s="70">
        <f t="shared" si="83"/>
        <v>0.0015479647247968766</v>
      </c>
      <c r="T120" s="70">
        <f t="shared" si="73"/>
        <v>0.00015479647247968766</v>
      </c>
      <c r="U120" s="69">
        <v>914.1301075148178</v>
      </c>
      <c r="V120" s="70">
        <f t="shared" si="84"/>
        <v>0.14487478317633545</v>
      </c>
      <c r="W120" s="70">
        <f t="shared" si="74"/>
        <v>0.021731217476450317</v>
      </c>
      <c r="X120" s="69">
        <v>24.110308601444515</v>
      </c>
      <c r="Y120" s="70">
        <f t="shared" si="75"/>
        <v>0.67</v>
      </c>
      <c r="Z120" s="72">
        <f t="shared" si="76"/>
        <v>0.134</v>
      </c>
      <c r="AA120" s="73">
        <v>0.15644171779141106</v>
      </c>
      <c r="AB120" s="70">
        <f t="shared" si="77"/>
        <v>0.67</v>
      </c>
      <c r="AC120" s="2">
        <f t="shared" si="78"/>
        <v>0.0335</v>
      </c>
      <c r="AD120" s="70">
        <f t="shared" si="79"/>
        <v>0.2636560793691425</v>
      </c>
      <c r="AE120" s="74">
        <f t="shared" si="51"/>
        <v>0.8393182316323651</v>
      </c>
      <c r="AH120" s="59"/>
    </row>
    <row r="121" spans="1:34" ht="12">
      <c r="A121" s="67" t="s">
        <v>17</v>
      </c>
      <c r="B121" s="68">
        <v>608</v>
      </c>
      <c r="C121" s="68" t="s">
        <v>76</v>
      </c>
      <c r="D121" s="67">
        <v>1</v>
      </c>
      <c r="E121" s="67"/>
      <c r="F121" s="69">
        <v>16861.484089121757</v>
      </c>
      <c r="G121" s="70">
        <f t="shared" si="80"/>
        <v>0.3089756343562885</v>
      </c>
      <c r="H121" s="70">
        <f t="shared" si="68"/>
        <v>0.030897563435628852</v>
      </c>
      <c r="I121" s="69">
        <v>8603.441606985378</v>
      </c>
      <c r="J121" s="70">
        <f t="shared" si="81"/>
        <v>0.3105280532491314</v>
      </c>
      <c r="K121" s="70">
        <f t="shared" si="69"/>
        <v>0.03105280532491314</v>
      </c>
      <c r="L121" s="71">
        <v>1.408389531269503</v>
      </c>
      <c r="M121" s="70">
        <f t="shared" si="70"/>
        <v>1</v>
      </c>
      <c r="N121" s="72">
        <f t="shared" si="71"/>
        <v>0.2</v>
      </c>
      <c r="O121" s="73">
        <v>0.043355809910959074</v>
      </c>
      <c r="P121" s="70">
        <f t="shared" si="82"/>
        <v>0.2238935567076126</v>
      </c>
      <c r="Q121" s="70">
        <f t="shared" si="72"/>
        <v>0.022389355670761262</v>
      </c>
      <c r="R121" s="73">
        <v>0.12202616486191141</v>
      </c>
      <c r="S121" s="70">
        <f t="shared" si="83"/>
        <v>0.28929725412463764</v>
      </c>
      <c r="T121" s="70">
        <f t="shared" si="73"/>
        <v>0.028929725412463764</v>
      </c>
      <c r="U121" s="69">
        <v>4011.20362954519</v>
      </c>
      <c r="V121" s="70">
        <f t="shared" si="84"/>
        <v>0.6357106623326804</v>
      </c>
      <c r="W121" s="70">
        <f t="shared" si="74"/>
        <v>0.09535659934990205</v>
      </c>
      <c r="X121" s="69">
        <v>51.218315617334426</v>
      </c>
      <c r="Y121" s="70">
        <f t="shared" si="75"/>
        <v>0.33</v>
      </c>
      <c r="Z121" s="72">
        <f t="shared" si="76"/>
        <v>0.066</v>
      </c>
      <c r="AA121" s="73">
        <v>0.15025906735751296</v>
      </c>
      <c r="AB121" s="70">
        <f t="shared" si="77"/>
        <v>0.67</v>
      </c>
      <c r="AC121" s="2">
        <f t="shared" si="78"/>
        <v>0.0335</v>
      </c>
      <c r="AD121" s="70">
        <f t="shared" si="79"/>
        <v>0.5081260491936691</v>
      </c>
      <c r="AE121" s="74">
        <f t="shared" si="51"/>
        <v>1.0837882014568916</v>
      </c>
      <c r="AH121" s="59"/>
    </row>
    <row r="122" spans="1:34" ht="12">
      <c r="A122" s="67" t="s">
        <v>17</v>
      </c>
      <c r="B122" s="68">
        <v>609</v>
      </c>
      <c r="C122" s="68" t="s">
        <v>77</v>
      </c>
      <c r="D122" s="67">
        <v>1</v>
      </c>
      <c r="E122" s="67"/>
      <c r="F122" s="69">
        <v>4604.048663336299</v>
      </c>
      <c r="G122" s="70">
        <f t="shared" si="80"/>
        <v>0.08436617137866949</v>
      </c>
      <c r="H122" s="70">
        <f t="shared" si="68"/>
        <v>0.00843661713786695</v>
      </c>
      <c r="I122" s="69">
        <v>995.8555976905673</v>
      </c>
      <c r="J122" s="70">
        <f t="shared" si="81"/>
        <v>0.035943883180077664</v>
      </c>
      <c r="K122" s="70">
        <f t="shared" si="69"/>
        <v>0.0035943883180077664</v>
      </c>
      <c r="L122" s="71">
        <v>0.715640666396594</v>
      </c>
      <c r="M122" s="70">
        <f t="shared" si="70"/>
        <v>0.67</v>
      </c>
      <c r="N122" s="72">
        <f t="shared" si="71"/>
        <v>0.134</v>
      </c>
      <c r="O122" s="73">
        <v>0.01421785713402617</v>
      </c>
      <c r="P122" s="70">
        <f t="shared" si="82"/>
        <v>0.07342237658656173</v>
      </c>
      <c r="Q122" s="70">
        <f t="shared" si="72"/>
        <v>0.007342237658656173</v>
      </c>
      <c r="R122" s="73">
        <v>0.009030595983760306</v>
      </c>
      <c r="S122" s="70">
        <f t="shared" si="83"/>
        <v>0.02140956100822519</v>
      </c>
      <c r="T122" s="70">
        <f t="shared" si="73"/>
        <v>0.002140956100822519</v>
      </c>
      <c r="U122" s="69">
        <v>763.8468084969867</v>
      </c>
      <c r="V122" s="70">
        <f t="shared" si="84"/>
        <v>0.12105731979639776</v>
      </c>
      <c r="W122" s="70">
        <f t="shared" si="74"/>
        <v>0.018158597969459664</v>
      </c>
      <c r="X122" s="69">
        <v>40.72270227808326</v>
      </c>
      <c r="Y122" s="70">
        <f t="shared" si="75"/>
        <v>0.33</v>
      </c>
      <c r="Z122" s="72">
        <f t="shared" si="76"/>
        <v>0.066</v>
      </c>
      <c r="AA122" s="73">
        <v>0.10434782608695652</v>
      </c>
      <c r="AB122" s="70">
        <f t="shared" si="77"/>
        <v>0.67</v>
      </c>
      <c r="AC122" s="2">
        <f t="shared" si="78"/>
        <v>0.0335</v>
      </c>
      <c r="AD122" s="70">
        <f t="shared" si="79"/>
        <v>0.273172797184813</v>
      </c>
      <c r="AE122" s="74">
        <f t="shared" si="51"/>
        <v>0.8488349494480356</v>
      </c>
      <c r="AH122" s="59"/>
    </row>
    <row r="123" spans="1:34" ht="12">
      <c r="A123" s="67" t="s">
        <v>17</v>
      </c>
      <c r="B123" s="68">
        <v>610</v>
      </c>
      <c r="C123" s="68" t="s">
        <v>78</v>
      </c>
      <c r="D123" s="67">
        <v>1</v>
      </c>
      <c r="E123" s="67"/>
      <c r="F123" s="69">
        <v>1608.8336234690212</v>
      </c>
      <c r="G123" s="70">
        <f t="shared" si="80"/>
        <v>0.029480820712914975</v>
      </c>
      <c r="H123" s="70">
        <f t="shared" si="68"/>
        <v>0.0029480820712914978</v>
      </c>
      <c r="I123" s="69">
        <v>561.3759994718265</v>
      </c>
      <c r="J123" s="70">
        <f t="shared" si="81"/>
        <v>0.020262007254775106</v>
      </c>
      <c r="K123" s="70">
        <f t="shared" si="69"/>
        <v>0.0020262007254775107</v>
      </c>
      <c r="L123" s="71">
        <v>1.1139254536472838</v>
      </c>
      <c r="M123" s="70">
        <f t="shared" si="70"/>
        <v>1</v>
      </c>
      <c r="N123" s="72">
        <f t="shared" si="71"/>
        <v>0.2</v>
      </c>
      <c r="O123" s="73">
        <v>0.005546200617673162</v>
      </c>
      <c r="P123" s="70">
        <f t="shared" si="82"/>
        <v>0.028641111423244846</v>
      </c>
      <c r="Q123" s="70">
        <f t="shared" si="72"/>
        <v>0.0028641111423244846</v>
      </c>
      <c r="R123" s="73">
        <v>0</v>
      </c>
      <c r="S123" s="70">
        <f t="shared" si="83"/>
        <v>0</v>
      </c>
      <c r="T123" s="70">
        <f t="shared" si="73"/>
        <v>0</v>
      </c>
      <c r="U123" s="69">
        <v>309.7303005249796</v>
      </c>
      <c r="V123" s="70">
        <f t="shared" si="84"/>
        <v>0.04908722485214751</v>
      </c>
      <c r="W123" s="70">
        <f t="shared" si="74"/>
        <v>0.007363083727822127</v>
      </c>
      <c r="X123" s="69">
        <v>14.257425742574258</v>
      </c>
      <c r="Y123" s="70">
        <f t="shared" si="75"/>
        <v>1</v>
      </c>
      <c r="Z123" s="72">
        <f t="shared" si="76"/>
        <v>0.2</v>
      </c>
      <c r="AA123" s="73">
        <v>0.004739336492890996</v>
      </c>
      <c r="AB123" s="70">
        <f t="shared" si="77"/>
        <v>0.33</v>
      </c>
      <c r="AC123" s="2">
        <f t="shared" si="78"/>
        <v>0.0165</v>
      </c>
      <c r="AD123" s="70">
        <f t="shared" si="79"/>
        <v>0.43170147766691563</v>
      </c>
      <c r="AE123" s="74">
        <f t="shared" si="51"/>
        <v>1.007363629930138</v>
      </c>
      <c r="AH123" s="59"/>
    </row>
    <row r="124" spans="1:34" ht="12">
      <c r="A124" s="67" t="s">
        <v>17</v>
      </c>
      <c r="B124" s="68">
        <v>611</v>
      </c>
      <c r="C124" s="68" t="s">
        <v>79</v>
      </c>
      <c r="D124" s="67">
        <v>1</v>
      </c>
      <c r="E124" s="67"/>
      <c r="F124" s="69">
        <v>37748.65664302676</v>
      </c>
      <c r="G124" s="70">
        <f t="shared" si="80"/>
        <v>0.6917193688722577</v>
      </c>
      <c r="H124" s="70">
        <f t="shared" si="68"/>
        <v>0.06917193688722577</v>
      </c>
      <c r="I124" s="69">
        <v>13290.094474354037</v>
      </c>
      <c r="J124" s="70">
        <f t="shared" si="81"/>
        <v>0.47968561340236354</v>
      </c>
      <c r="K124" s="70">
        <f t="shared" si="69"/>
        <v>0.04796856134023636</v>
      </c>
      <c r="L124" s="71">
        <v>0.9029767879631314</v>
      </c>
      <c r="M124" s="70">
        <f t="shared" si="70"/>
        <v>0.67</v>
      </c>
      <c r="N124" s="72">
        <f t="shared" si="71"/>
        <v>0.134</v>
      </c>
      <c r="O124" s="73">
        <v>0.09234436391779854</v>
      </c>
      <c r="P124" s="70">
        <f t="shared" si="82"/>
        <v>0.4768751436524758</v>
      </c>
      <c r="Q124" s="70">
        <f t="shared" si="72"/>
        <v>0.04768751436524758</v>
      </c>
      <c r="R124" s="73">
        <v>0.03003719039651992</v>
      </c>
      <c r="S124" s="70">
        <f t="shared" si="83"/>
        <v>0.07121158575429831</v>
      </c>
      <c r="T124" s="70">
        <f t="shared" si="73"/>
        <v>0.007121158575429831</v>
      </c>
      <c r="U124" s="69">
        <v>3170.5999638242515</v>
      </c>
      <c r="V124" s="70">
        <f t="shared" si="84"/>
        <v>0.5024886266427776</v>
      </c>
      <c r="W124" s="70">
        <f t="shared" si="74"/>
        <v>0.07537329399641664</v>
      </c>
      <c r="X124" s="69">
        <v>33.41842654908331</v>
      </c>
      <c r="Y124" s="70">
        <f t="shared" si="75"/>
        <v>0.67</v>
      </c>
      <c r="Z124" s="72">
        <f t="shared" si="76"/>
        <v>0.134</v>
      </c>
      <c r="AA124" s="73">
        <v>0.1218026796589525</v>
      </c>
      <c r="AB124" s="70">
        <f t="shared" si="77"/>
        <v>0.67</v>
      </c>
      <c r="AC124" s="2">
        <f t="shared" si="78"/>
        <v>0.0335</v>
      </c>
      <c r="AD124" s="70">
        <f t="shared" si="79"/>
        <v>0.5488224651645562</v>
      </c>
      <c r="AE124" s="74">
        <f t="shared" si="51"/>
        <v>1.1244846174277787</v>
      </c>
      <c r="AH124" s="59"/>
    </row>
    <row r="125" spans="1:34" ht="12">
      <c r="A125" s="67" t="s">
        <v>17</v>
      </c>
      <c r="B125" s="68">
        <v>612</v>
      </c>
      <c r="C125" s="68" t="s">
        <v>80</v>
      </c>
      <c r="D125" s="67">
        <v>1</v>
      </c>
      <c r="E125" s="67"/>
      <c r="F125" s="69">
        <v>7115.683136406623</v>
      </c>
      <c r="G125" s="70">
        <f t="shared" si="80"/>
        <v>0.13039022539943546</v>
      </c>
      <c r="H125" s="70">
        <f t="shared" si="68"/>
        <v>0.013039022539943546</v>
      </c>
      <c r="I125" s="69">
        <v>1520.756011369586</v>
      </c>
      <c r="J125" s="70">
        <f t="shared" si="81"/>
        <v>0.05488936000845157</v>
      </c>
      <c r="K125" s="70">
        <f t="shared" si="69"/>
        <v>0.005488936000845157</v>
      </c>
      <c r="L125" s="71">
        <v>0.5428964599592375</v>
      </c>
      <c r="M125" s="70">
        <f t="shared" si="70"/>
        <v>0.33</v>
      </c>
      <c r="N125" s="72">
        <f t="shared" si="71"/>
        <v>0.066</v>
      </c>
      <c r="O125" s="73">
        <v>0.01811478632415228</v>
      </c>
      <c r="P125" s="70">
        <f t="shared" si="82"/>
        <v>0.09354649232576533</v>
      </c>
      <c r="Q125" s="70">
        <f t="shared" si="72"/>
        <v>0.009354649232576532</v>
      </c>
      <c r="R125" s="73">
        <v>0</v>
      </c>
      <c r="S125" s="70">
        <f t="shared" si="83"/>
        <v>0</v>
      </c>
      <c r="T125" s="70">
        <f t="shared" si="73"/>
        <v>0</v>
      </c>
      <c r="U125" s="69">
        <v>1959.7030421760633</v>
      </c>
      <c r="V125" s="70">
        <f t="shared" si="84"/>
        <v>0.31058112077405786</v>
      </c>
      <c r="W125" s="70">
        <f t="shared" si="74"/>
        <v>0.046587168116108676</v>
      </c>
      <c r="X125" s="69">
        <v>32.99509001636661</v>
      </c>
      <c r="Y125" s="70">
        <f t="shared" si="75"/>
        <v>0.67</v>
      </c>
      <c r="Z125" s="72">
        <f t="shared" si="76"/>
        <v>0.134</v>
      </c>
      <c r="AA125" s="73">
        <v>0.12933025404157045</v>
      </c>
      <c r="AB125" s="70">
        <f t="shared" si="77"/>
        <v>0.67</v>
      </c>
      <c r="AC125" s="2">
        <f t="shared" si="78"/>
        <v>0.0335</v>
      </c>
      <c r="AD125" s="70">
        <f t="shared" si="79"/>
        <v>0.30796977588947394</v>
      </c>
      <c r="AE125" s="74">
        <f t="shared" si="51"/>
        <v>0.8836319281526965</v>
      </c>
      <c r="AH125" s="59"/>
    </row>
    <row r="126" spans="1:34" ht="12">
      <c r="A126" s="67" t="s">
        <v>17</v>
      </c>
      <c r="B126" s="68">
        <v>613</v>
      </c>
      <c r="C126" s="68" t="s">
        <v>81</v>
      </c>
      <c r="D126" s="67">
        <v>1</v>
      </c>
      <c r="E126" s="67"/>
      <c r="F126" s="69">
        <v>5496.542639441635</v>
      </c>
      <c r="G126" s="70">
        <f t="shared" si="80"/>
        <v>0.1007205379912869</v>
      </c>
      <c r="H126" s="70">
        <f t="shared" si="68"/>
        <v>0.010072053799128691</v>
      </c>
      <c r="I126" s="69">
        <v>975.4415841908036</v>
      </c>
      <c r="J126" s="70">
        <f t="shared" si="81"/>
        <v>0.035207070615913084</v>
      </c>
      <c r="K126" s="70">
        <f t="shared" si="69"/>
        <v>0.0035207070615913085</v>
      </c>
      <c r="L126" s="71">
        <v>0.6353746559975673</v>
      </c>
      <c r="M126" s="70">
        <f t="shared" si="70"/>
        <v>0.33</v>
      </c>
      <c r="N126" s="72">
        <f t="shared" si="71"/>
        <v>0.066</v>
      </c>
      <c r="O126" s="73">
        <v>0.014922568313712692</v>
      </c>
      <c r="P126" s="70">
        <f t="shared" si="82"/>
        <v>0.07706157264346092</v>
      </c>
      <c r="Q126" s="70">
        <f t="shared" si="72"/>
        <v>0.007706157264346092</v>
      </c>
      <c r="R126" s="73">
        <v>0</v>
      </c>
      <c r="S126" s="70">
        <f t="shared" si="83"/>
        <v>0</v>
      </c>
      <c r="T126" s="70">
        <f t="shared" si="73"/>
        <v>0</v>
      </c>
      <c r="U126" s="69">
        <v>410.6990166482966</v>
      </c>
      <c r="V126" s="70">
        <f t="shared" si="84"/>
        <v>0.06508912735563922</v>
      </c>
      <c r="W126" s="70">
        <f t="shared" si="74"/>
        <v>0.009763369103345883</v>
      </c>
      <c r="X126" s="69">
        <v>31.311365164761266</v>
      </c>
      <c r="Y126" s="70">
        <f t="shared" si="75"/>
        <v>0.67</v>
      </c>
      <c r="Z126" s="72">
        <f t="shared" si="76"/>
        <v>0.134</v>
      </c>
      <c r="AA126" s="73">
        <v>0.15132605304212168</v>
      </c>
      <c r="AB126" s="70">
        <f t="shared" si="77"/>
        <v>0.67</v>
      </c>
      <c r="AC126" s="2">
        <f t="shared" si="78"/>
        <v>0.0335</v>
      </c>
      <c r="AD126" s="70">
        <f t="shared" si="79"/>
        <v>0.264562287228412</v>
      </c>
      <c r="AE126" s="74">
        <f t="shared" si="51"/>
        <v>0.8402244394916345</v>
      </c>
      <c r="AH126" s="59"/>
    </row>
    <row r="127" spans="1:34" ht="12">
      <c r="A127" s="67" t="s">
        <v>17</v>
      </c>
      <c r="B127" s="68">
        <v>614</v>
      </c>
      <c r="C127" s="68" t="s">
        <v>82</v>
      </c>
      <c r="D127" s="67">
        <v>1</v>
      </c>
      <c r="E127" s="67"/>
      <c r="F127" s="69">
        <v>1476.894540339076</v>
      </c>
      <c r="G127" s="70">
        <f t="shared" si="80"/>
        <v>0.027063123570066072</v>
      </c>
      <c r="H127" s="70">
        <f t="shared" si="68"/>
        <v>0.002706312357006607</v>
      </c>
      <c r="I127" s="69">
        <v>642.0208376718934</v>
      </c>
      <c r="J127" s="70">
        <f t="shared" si="81"/>
        <v>0.02317275922530342</v>
      </c>
      <c r="K127" s="70">
        <f t="shared" si="69"/>
        <v>0.002317275922530342</v>
      </c>
      <c r="L127" s="71">
        <v>1.268915114162133</v>
      </c>
      <c r="M127" s="70">
        <f t="shared" si="70"/>
        <v>1</v>
      </c>
      <c r="N127" s="72">
        <f t="shared" si="71"/>
        <v>0.2</v>
      </c>
      <c r="O127" s="73">
        <v>0.004312337885520287</v>
      </c>
      <c r="P127" s="70">
        <f t="shared" si="82"/>
        <v>0.022269326046428468</v>
      </c>
      <c r="Q127" s="70">
        <f t="shared" si="72"/>
        <v>0.0022269326046428467</v>
      </c>
      <c r="R127" s="73">
        <v>0.001667614505007583</v>
      </c>
      <c r="S127" s="70">
        <f t="shared" si="83"/>
        <v>0.003953547977051073</v>
      </c>
      <c r="T127" s="70">
        <f t="shared" si="73"/>
        <v>0.0003953547977051073</v>
      </c>
      <c r="U127" s="69">
        <v>163.79759215336094</v>
      </c>
      <c r="V127" s="70">
        <f t="shared" si="84"/>
        <v>0.025959259467492522</v>
      </c>
      <c r="W127" s="70">
        <f t="shared" si="74"/>
        <v>0.003893888920123878</v>
      </c>
      <c r="X127" s="69">
        <v>225</v>
      </c>
      <c r="Y127" s="70">
        <f t="shared" si="75"/>
        <v>0</v>
      </c>
      <c r="Z127" s="72">
        <f t="shared" si="76"/>
        <v>0</v>
      </c>
      <c r="AA127" s="73">
        <v>0.09433962264150944</v>
      </c>
      <c r="AB127" s="70">
        <f t="shared" si="77"/>
        <v>0.33</v>
      </c>
      <c r="AC127" s="2">
        <f t="shared" si="78"/>
        <v>0.0165</v>
      </c>
      <c r="AD127" s="70">
        <f t="shared" si="79"/>
        <v>0.2280397646020088</v>
      </c>
      <c r="AE127" s="74">
        <f t="shared" si="51"/>
        <v>0.8037019168652313</v>
      </c>
      <c r="AH127" s="59"/>
    </row>
    <row r="128" spans="1:34" ht="12">
      <c r="A128" s="67" t="s">
        <v>17</v>
      </c>
      <c r="B128" s="68">
        <v>615</v>
      </c>
      <c r="C128" s="68" t="s">
        <v>83</v>
      </c>
      <c r="D128" s="67">
        <v>1</v>
      </c>
      <c r="E128" s="67"/>
      <c r="F128" s="69">
        <v>53319.793825092376</v>
      </c>
      <c r="G128" s="70">
        <f t="shared" si="80"/>
        <v>0.9770502426582379</v>
      </c>
      <c r="H128" s="70">
        <f t="shared" si="68"/>
        <v>0.0977050242658238</v>
      </c>
      <c r="I128" s="69">
        <v>21562.96662689831</v>
      </c>
      <c r="J128" s="70">
        <f t="shared" si="81"/>
        <v>0.7782822682832096</v>
      </c>
      <c r="K128" s="70">
        <f t="shared" si="69"/>
        <v>0.07782822682832097</v>
      </c>
      <c r="L128" s="71">
        <v>1.427576600155296</v>
      </c>
      <c r="M128" s="70">
        <f t="shared" si="70"/>
        <v>1</v>
      </c>
      <c r="N128" s="72">
        <f t="shared" si="71"/>
        <v>0.2</v>
      </c>
      <c r="O128" s="73">
        <v>0.19364474149463068</v>
      </c>
      <c r="P128" s="70">
        <f t="shared" si="82"/>
        <v>1</v>
      </c>
      <c r="Q128" s="70">
        <f t="shared" si="72"/>
        <v>0.1</v>
      </c>
      <c r="R128" s="73">
        <v>0.42180201547761326</v>
      </c>
      <c r="S128" s="70">
        <f t="shared" si="83"/>
        <v>1</v>
      </c>
      <c r="T128" s="70">
        <f t="shared" si="73"/>
        <v>0.1</v>
      </c>
      <c r="U128" s="69">
        <v>3456.703135914605</v>
      </c>
      <c r="V128" s="70">
        <f t="shared" si="84"/>
        <v>0.5478313351718038</v>
      </c>
      <c r="W128" s="70">
        <f t="shared" si="74"/>
        <v>0.08217470027577058</v>
      </c>
      <c r="X128" s="69">
        <v>30.22828653896615</v>
      </c>
      <c r="Y128" s="70">
        <f t="shared" si="75"/>
        <v>0.67</v>
      </c>
      <c r="Z128" s="72">
        <f t="shared" si="76"/>
        <v>0.134</v>
      </c>
      <c r="AA128" s="73">
        <v>0.09773976786805132</v>
      </c>
      <c r="AB128" s="70">
        <f t="shared" si="77"/>
        <v>0.33</v>
      </c>
      <c r="AC128" s="2">
        <f t="shared" si="78"/>
        <v>0.0165</v>
      </c>
      <c r="AD128" s="70">
        <f t="shared" si="79"/>
        <v>0.8082079513699153</v>
      </c>
      <c r="AE128" s="74">
        <f t="shared" si="51"/>
        <v>1.3838701036331378</v>
      </c>
      <c r="AH128" s="59"/>
    </row>
    <row r="129" spans="1:34" ht="12">
      <c r="A129" s="67" t="s">
        <v>17</v>
      </c>
      <c r="B129" s="68">
        <v>616</v>
      </c>
      <c r="C129" s="68" t="s">
        <v>84</v>
      </c>
      <c r="D129" s="67">
        <v>1</v>
      </c>
      <c r="E129" s="67"/>
      <c r="F129" s="69">
        <v>13964.961939086023</v>
      </c>
      <c r="G129" s="70">
        <f t="shared" si="80"/>
        <v>0.25589876615156654</v>
      </c>
      <c r="H129" s="70">
        <f t="shared" si="68"/>
        <v>0.025589876615156656</v>
      </c>
      <c r="I129" s="69">
        <v>3204.8237584260914</v>
      </c>
      <c r="J129" s="70">
        <f t="shared" si="81"/>
        <v>0.11567320709221734</v>
      </c>
      <c r="K129" s="70">
        <f t="shared" si="69"/>
        <v>0.011567320709221736</v>
      </c>
      <c r="L129" s="71">
        <v>0.7446468071839641</v>
      </c>
      <c r="M129" s="70">
        <f t="shared" si="70"/>
        <v>0.67</v>
      </c>
      <c r="N129" s="72">
        <f t="shared" si="71"/>
        <v>0.134</v>
      </c>
      <c r="O129" s="73">
        <v>0.03399922358136691</v>
      </c>
      <c r="P129" s="70">
        <f t="shared" si="82"/>
        <v>0.17557524835916924</v>
      </c>
      <c r="Q129" s="70">
        <f t="shared" si="72"/>
        <v>0.017557524835916924</v>
      </c>
      <c r="R129" s="73">
        <v>0.007239210873377564</v>
      </c>
      <c r="S129" s="70">
        <f t="shared" si="83"/>
        <v>0.01716258009146895</v>
      </c>
      <c r="T129" s="70">
        <f t="shared" si="73"/>
        <v>0.001716258009146895</v>
      </c>
      <c r="U129" s="69">
        <v>2164.2523642245783</v>
      </c>
      <c r="V129" s="70">
        <f t="shared" si="84"/>
        <v>0.34299886791643025</v>
      </c>
      <c r="W129" s="70">
        <f t="shared" si="74"/>
        <v>0.05144983018746454</v>
      </c>
      <c r="X129" s="69">
        <v>29.006391632771646</v>
      </c>
      <c r="Y129" s="70">
        <f t="shared" si="75"/>
        <v>0.67</v>
      </c>
      <c r="Z129" s="72">
        <f t="shared" si="76"/>
        <v>0.134</v>
      </c>
      <c r="AA129" s="73">
        <v>0.14424410540915394</v>
      </c>
      <c r="AB129" s="70">
        <f t="shared" si="77"/>
        <v>0.67</v>
      </c>
      <c r="AC129" s="2">
        <f t="shared" si="78"/>
        <v>0.0335</v>
      </c>
      <c r="AD129" s="70">
        <f t="shared" si="79"/>
        <v>0.40938081035690677</v>
      </c>
      <c r="AE129" s="74">
        <f t="shared" si="51"/>
        <v>0.9850429626201294</v>
      </c>
      <c r="AH129" s="59"/>
    </row>
    <row r="130" spans="1:34" ht="12">
      <c r="A130" s="67" t="s">
        <v>17</v>
      </c>
      <c r="B130" s="68">
        <v>617</v>
      </c>
      <c r="C130" s="68" t="s">
        <v>85</v>
      </c>
      <c r="D130" s="67">
        <v>1</v>
      </c>
      <c r="E130" s="67"/>
      <c r="F130" s="69">
        <v>18953.076138319215</v>
      </c>
      <c r="G130" s="70">
        <f t="shared" si="80"/>
        <v>0.3473026865184576</v>
      </c>
      <c r="H130" s="70">
        <f t="shared" si="68"/>
        <v>0.03473026865184576</v>
      </c>
      <c r="I130" s="69">
        <v>4396.641591141851</v>
      </c>
      <c r="J130" s="70">
        <f t="shared" si="81"/>
        <v>0.1586900471345017</v>
      </c>
      <c r="K130" s="70">
        <f t="shared" si="69"/>
        <v>0.01586900471345017</v>
      </c>
      <c r="L130" s="71">
        <v>0.7653919663258923</v>
      </c>
      <c r="M130" s="70">
        <f t="shared" si="70"/>
        <v>0.67</v>
      </c>
      <c r="N130" s="72">
        <f t="shared" si="71"/>
        <v>0.134</v>
      </c>
      <c r="O130" s="73">
        <v>0.04600898568570867</v>
      </c>
      <c r="P130" s="70">
        <f t="shared" si="82"/>
        <v>0.2375948106341137</v>
      </c>
      <c r="Q130" s="70">
        <f t="shared" si="72"/>
        <v>0.023759481063411372</v>
      </c>
      <c r="R130" s="73">
        <v>0</v>
      </c>
      <c r="S130" s="70">
        <f t="shared" si="83"/>
        <v>0</v>
      </c>
      <c r="T130" s="70">
        <f t="shared" si="73"/>
        <v>0</v>
      </c>
      <c r="U130" s="69">
        <v>2703.8661116453363</v>
      </c>
      <c r="V130" s="70">
        <f t="shared" si="84"/>
        <v>0.42851888745619243</v>
      </c>
      <c r="W130" s="70">
        <f t="shared" si="74"/>
        <v>0.06427783311842886</v>
      </c>
      <c r="X130" s="69">
        <v>23.11926605504587</v>
      </c>
      <c r="Y130" s="70">
        <f t="shared" si="75"/>
        <v>0.67</v>
      </c>
      <c r="Z130" s="72">
        <f t="shared" si="76"/>
        <v>0.134</v>
      </c>
      <c r="AA130" s="73">
        <v>0.06763285024154589</v>
      </c>
      <c r="AB130" s="70">
        <f t="shared" si="77"/>
        <v>0.33</v>
      </c>
      <c r="AC130" s="2">
        <f t="shared" si="78"/>
        <v>0.0165</v>
      </c>
      <c r="AD130" s="70">
        <f t="shared" si="79"/>
        <v>0.4231365875471362</v>
      </c>
      <c r="AE130" s="74">
        <f t="shared" si="51"/>
        <v>0.9987987398103587</v>
      </c>
      <c r="AH130" s="59"/>
    </row>
    <row r="131" spans="1:34" ht="12">
      <c r="A131" s="67" t="s">
        <v>17</v>
      </c>
      <c r="B131" s="68">
        <v>618</v>
      </c>
      <c r="C131" s="68" t="s">
        <v>17</v>
      </c>
      <c r="D131" s="67">
        <v>1</v>
      </c>
      <c r="E131" s="67"/>
      <c r="F131" s="69">
        <v>54572.21286801634</v>
      </c>
      <c r="G131" s="70">
        <f t="shared" si="80"/>
        <v>1</v>
      </c>
      <c r="H131" s="70">
        <f t="shared" si="68"/>
        <v>0.1</v>
      </c>
      <c r="I131" s="69">
        <v>27705.84337539057</v>
      </c>
      <c r="J131" s="70">
        <f t="shared" si="81"/>
        <v>1</v>
      </c>
      <c r="K131" s="70">
        <f t="shared" si="69"/>
        <v>0.1</v>
      </c>
      <c r="L131" s="71">
        <v>1.4320046151311163</v>
      </c>
      <c r="M131" s="70">
        <f t="shared" si="70"/>
        <v>1</v>
      </c>
      <c r="N131" s="72">
        <f t="shared" si="71"/>
        <v>0.2</v>
      </c>
      <c r="O131" s="73">
        <v>0.15978646014920114</v>
      </c>
      <c r="P131" s="70">
        <f t="shared" si="82"/>
        <v>0.8251525908522109</v>
      </c>
      <c r="Q131" s="70">
        <f t="shared" si="72"/>
        <v>0.0825152590852211</v>
      </c>
      <c r="R131" s="73">
        <v>0.2739652708343971</v>
      </c>
      <c r="S131" s="70">
        <f t="shared" si="83"/>
        <v>0.6495115262172984</v>
      </c>
      <c r="T131" s="70">
        <f t="shared" si="73"/>
        <v>0.06495115262172983</v>
      </c>
      <c r="U131" s="69">
        <v>4547.141888533527</v>
      </c>
      <c r="V131" s="70">
        <f t="shared" si="84"/>
        <v>0.7206481766192662</v>
      </c>
      <c r="W131" s="70">
        <f t="shared" si="74"/>
        <v>0.10809722649288993</v>
      </c>
      <c r="X131" s="69">
        <v>25.861777150916783</v>
      </c>
      <c r="Y131" s="70">
        <f t="shared" si="75"/>
        <v>0.67</v>
      </c>
      <c r="Z131" s="72">
        <f t="shared" si="76"/>
        <v>0.134</v>
      </c>
      <c r="AA131" s="73">
        <v>0.11182669789227166</v>
      </c>
      <c r="AB131" s="70">
        <f t="shared" si="77"/>
        <v>0.67</v>
      </c>
      <c r="AC131" s="2">
        <f t="shared" si="78"/>
        <v>0.0335</v>
      </c>
      <c r="AD131" s="70">
        <f t="shared" si="79"/>
        <v>0.8230636381998409</v>
      </c>
      <c r="AE131" s="74">
        <f t="shared" si="51"/>
        <v>1.3987257904630634</v>
      </c>
      <c r="AH131" s="59"/>
    </row>
    <row r="132" spans="1:34" ht="12">
      <c r="A132" s="67" t="s">
        <v>17</v>
      </c>
      <c r="B132" s="68">
        <v>619</v>
      </c>
      <c r="C132" s="68" t="s">
        <v>86</v>
      </c>
      <c r="D132" s="67">
        <v>1</v>
      </c>
      <c r="E132" s="67"/>
      <c r="F132" s="69">
        <v>47198.63179280093</v>
      </c>
      <c r="G132" s="70">
        <f t="shared" si="80"/>
        <v>0.8648839640597218</v>
      </c>
      <c r="H132" s="70">
        <f t="shared" si="68"/>
        <v>0.08648839640597218</v>
      </c>
      <c r="I132" s="69">
        <v>8102.330253258726</v>
      </c>
      <c r="J132" s="70">
        <f t="shared" si="81"/>
        <v>0.2924412061195559</v>
      </c>
      <c r="K132" s="70">
        <f t="shared" si="69"/>
        <v>0.02924412061195559</v>
      </c>
      <c r="L132" s="71">
        <v>0.5328719842628259</v>
      </c>
      <c r="M132" s="70">
        <f t="shared" si="70"/>
        <v>0.33</v>
      </c>
      <c r="N132" s="72">
        <f t="shared" si="71"/>
        <v>0.066</v>
      </c>
      <c r="O132" s="73">
        <v>0.11539460117056229</v>
      </c>
      <c r="P132" s="70">
        <f t="shared" si="82"/>
        <v>0.5959087774855064</v>
      </c>
      <c r="Q132" s="70">
        <f t="shared" si="72"/>
        <v>0.059590877748550646</v>
      </c>
      <c r="R132" s="73">
        <v>0.08320569339779099</v>
      </c>
      <c r="S132" s="70">
        <f t="shared" si="83"/>
        <v>0.19726243674671834</v>
      </c>
      <c r="T132" s="70">
        <f t="shared" si="73"/>
        <v>0.019726243674671837</v>
      </c>
      <c r="U132" s="69">
        <v>4447.82727595949</v>
      </c>
      <c r="V132" s="70">
        <f t="shared" si="84"/>
        <v>0.7049084226776512</v>
      </c>
      <c r="W132" s="70">
        <f t="shared" si="74"/>
        <v>0.10573626340164767</v>
      </c>
      <c r="X132" s="69">
        <v>22.569048662867164</v>
      </c>
      <c r="Y132" s="70">
        <f t="shared" si="75"/>
        <v>0.67</v>
      </c>
      <c r="Z132" s="72">
        <f t="shared" si="76"/>
        <v>0.134</v>
      </c>
      <c r="AA132" s="73">
        <v>0.1231696813092162</v>
      </c>
      <c r="AB132" s="70">
        <f t="shared" si="77"/>
        <v>0.67</v>
      </c>
      <c r="AC132" s="2">
        <f t="shared" si="78"/>
        <v>0.0335</v>
      </c>
      <c r="AD132" s="70">
        <f t="shared" si="79"/>
        <v>0.5342859018427979</v>
      </c>
      <c r="AE132" s="74">
        <f t="shared" si="51"/>
        <v>1.1099480541060205</v>
      </c>
      <c r="AH132" s="59"/>
    </row>
    <row r="133" spans="1:34" ht="12">
      <c r="A133" s="67" t="s">
        <v>17</v>
      </c>
      <c r="B133" s="68">
        <v>620</v>
      </c>
      <c r="C133" s="68" t="s">
        <v>87</v>
      </c>
      <c r="D133" s="67">
        <v>1</v>
      </c>
      <c r="E133" s="67"/>
      <c r="F133" s="69">
        <v>1566.4207292626625</v>
      </c>
      <c r="G133" s="70">
        <f t="shared" si="80"/>
        <v>0.028703632250557127</v>
      </c>
      <c r="H133" s="70">
        <f t="shared" si="68"/>
        <v>0.0028703632250557127</v>
      </c>
      <c r="I133" s="69">
        <v>553.8101728047193</v>
      </c>
      <c r="J133" s="70">
        <f t="shared" si="81"/>
        <v>0.019988930324230283</v>
      </c>
      <c r="K133" s="70">
        <f t="shared" si="69"/>
        <v>0.0019988930324230285</v>
      </c>
      <c r="L133" s="71">
        <v>1.0900754697696056</v>
      </c>
      <c r="M133" s="70">
        <f t="shared" si="70"/>
        <v>1</v>
      </c>
      <c r="N133" s="72">
        <f t="shared" si="71"/>
        <v>0.2</v>
      </c>
      <c r="O133" s="73">
        <v>0.005239589437739385</v>
      </c>
      <c r="P133" s="70">
        <f t="shared" si="82"/>
        <v>0.027057741910769453</v>
      </c>
      <c r="Q133" s="70">
        <f t="shared" si="72"/>
        <v>0.0027057741910769453</v>
      </c>
      <c r="R133" s="73">
        <v>0.0012788462978404668</v>
      </c>
      <c r="S133" s="70">
        <f t="shared" si="83"/>
        <v>0.0030318638861704075</v>
      </c>
      <c r="T133" s="70">
        <f t="shared" si="73"/>
        <v>0.0003031863886170408</v>
      </c>
      <c r="U133" s="69">
        <v>154.91458796127282</v>
      </c>
      <c r="V133" s="70">
        <f t="shared" si="84"/>
        <v>0.024551447498820014</v>
      </c>
      <c r="W133" s="70">
        <f t="shared" si="74"/>
        <v>0.003682717124823002</v>
      </c>
      <c r="X133" s="69">
        <v>120</v>
      </c>
      <c r="Y133" s="70">
        <f t="shared" si="75"/>
        <v>0</v>
      </c>
      <c r="Z133" s="72">
        <f t="shared" si="76"/>
        <v>0</v>
      </c>
      <c r="AA133" s="73">
        <v>0.05363984674329502</v>
      </c>
      <c r="AB133" s="70">
        <f t="shared" si="77"/>
        <v>0.33</v>
      </c>
      <c r="AC133" s="2">
        <f t="shared" si="78"/>
        <v>0.0165</v>
      </c>
      <c r="AD133" s="70">
        <f t="shared" si="79"/>
        <v>0.22806093396199578</v>
      </c>
      <c r="AE133" s="74">
        <f t="shared" si="51"/>
        <v>0.8037230862252183</v>
      </c>
      <c r="AH133" s="59"/>
    </row>
    <row r="134" spans="1:34" ht="12">
      <c r="A134" s="67" t="s">
        <v>17</v>
      </c>
      <c r="B134" s="68">
        <v>602</v>
      </c>
      <c r="C134" s="68" t="s">
        <v>70</v>
      </c>
      <c r="D134" s="67">
        <v>0</v>
      </c>
      <c r="E134" s="67"/>
      <c r="F134" s="69"/>
      <c r="G134" s="70"/>
      <c r="H134" s="70"/>
      <c r="I134" s="69"/>
      <c r="J134" s="70"/>
      <c r="K134" s="70"/>
      <c r="L134" s="71"/>
      <c r="M134" s="70"/>
      <c r="N134" s="72"/>
      <c r="O134" s="73"/>
      <c r="P134" s="70"/>
      <c r="Q134" s="70"/>
      <c r="R134" s="73"/>
      <c r="S134" s="70"/>
      <c r="T134" s="70"/>
      <c r="U134" s="69"/>
      <c r="V134" s="70"/>
      <c r="W134" s="70"/>
      <c r="X134" s="69"/>
      <c r="Y134" s="70"/>
      <c r="Z134" s="72"/>
      <c r="AA134" s="73"/>
      <c r="AB134" s="70"/>
      <c r="AC134" s="2"/>
      <c r="AD134" s="70">
        <f t="shared" si="79"/>
      </c>
      <c r="AE134" s="74">
        <f t="shared" si="51"/>
        <v>1</v>
      </c>
      <c r="AH134" s="59"/>
    </row>
    <row r="135" spans="1:34" ht="12">
      <c r="A135" s="67" t="s">
        <v>17</v>
      </c>
      <c r="B135" s="68">
        <v>604</v>
      </c>
      <c r="C135" s="68" t="s">
        <v>72</v>
      </c>
      <c r="D135" s="67">
        <v>0</v>
      </c>
      <c r="E135" s="67"/>
      <c r="F135" s="69"/>
      <c r="G135" s="70"/>
      <c r="H135" s="70"/>
      <c r="I135" s="69"/>
      <c r="J135" s="70"/>
      <c r="K135" s="70"/>
      <c r="L135" s="71"/>
      <c r="M135" s="70"/>
      <c r="N135" s="72"/>
      <c r="O135" s="73"/>
      <c r="P135" s="70"/>
      <c r="Q135" s="70"/>
      <c r="R135" s="73"/>
      <c r="S135" s="70"/>
      <c r="T135" s="70"/>
      <c r="U135" s="69"/>
      <c r="V135" s="70"/>
      <c r="W135" s="70"/>
      <c r="X135" s="69"/>
      <c r="Y135" s="70"/>
      <c r="Z135" s="72"/>
      <c r="AA135" s="73"/>
      <c r="AB135" s="70"/>
      <c r="AC135" s="2"/>
      <c r="AD135" s="70">
        <f t="shared" si="79"/>
      </c>
      <c r="AE135" s="74">
        <f t="shared" si="51"/>
        <v>1</v>
      </c>
      <c r="AH135" s="59"/>
    </row>
    <row r="136" spans="1:34" ht="12">
      <c r="A136" s="67" t="s">
        <v>17</v>
      </c>
      <c r="B136" s="68">
        <v>606</v>
      </c>
      <c r="C136" s="68" t="s">
        <v>74</v>
      </c>
      <c r="D136" s="67">
        <v>0</v>
      </c>
      <c r="E136" s="67"/>
      <c r="F136" s="69"/>
      <c r="G136" s="70"/>
      <c r="H136" s="70"/>
      <c r="I136" s="69"/>
      <c r="J136" s="70"/>
      <c r="K136" s="70"/>
      <c r="L136" s="71"/>
      <c r="M136" s="70"/>
      <c r="N136" s="72"/>
      <c r="O136" s="73"/>
      <c r="P136" s="70"/>
      <c r="Q136" s="70"/>
      <c r="R136" s="73"/>
      <c r="S136" s="70"/>
      <c r="T136" s="70"/>
      <c r="U136" s="69"/>
      <c r="V136" s="70"/>
      <c r="W136" s="70"/>
      <c r="X136" s="69"/>
      <c r="Y136" s="70"/>
      <c r="Z136" s="72"/>
      <c r="AA136" s="73"/>
      <c r="AB136" s="70"/>
      <c r="AC136" s="2"/>
      <c r="AD136" s="70">
        <f t="shared" si="79"/>
      </c>
      <c r="AE136" s="74">
        <f t="shared" si="51"/>
        <v>1</v>
      </c>
      <c r="AH136" s="59"/>
    </row>
    <row r="137" spans="1:34" ht="12">
      <c r="A137" s="67" t="s">
        <v>17</v>
      </c>
      <c r="B137" s="68">
        <v>609</v>
      </c>
      <c r="C137" s="68" t="s">
        <v>77</v>
      </c>
      <c r="D137" s="67">
        <v>0</v>
      </c>
      <c r="E137" s="67"/>
      <c r="F137" s="69"/>
      <c r="G137" s="70"/>
      <c r="H137" s="70"/>
      <c r="I137" s="69"/>
      <c r="J137" s="70"/>
      <c r="K137" s="70"/>
      <c r="L137" s="71"/>
      <c r="M137" s="70"/>
      <c r="N137" s="72"/>
      <c r="O137" s="73"/>
      <c r="P137" s="70"/>
      <c r="Q137" s="70"/>
      <c r="R137" s="73"/>
      <c r="S137" s="70"/>
      <c r="T137" s="70"/>
      <c r="U137" s="69"/>
      <c r="V137" s="70"/>
      <c r="W137" s="70"/>
      <c r="X137" s="69"/>
      <c r="Y137" s="70"/>
      <c r="Z137" s="72"/>
      <c r="AA137" s="73"/>
      <c r="AB137" s="70"/>
      <c r="AC137" s="2"/>
      <c r="AD137" s="70">
        <f t="shared" si="79"/>
      </c>
      <c r="AE137" s="74">
        <f t="shared" si="51"/>
        <v>1</v>
      </c>
      <c r="AH137" s="59"/>
    </row>
    <row r="138" spans="1:34" ht="12">
      <c r="A138" s="67" t="s">
        <v>17</v>
      </c>
      <c r="B138" s="68">
        <v>611</v>
      </c>
      <c r="C138" s="68" t="s">
        <v>79</v>
      </c>
      <c r="D138" s="67">
        <v>0</v>
      </c>
      <c r="E138" s="67"/>
      <c r="F138" s="69"/>
      <c r="G138" s="70"/>
      <c r="H138" s="70"/>
      <c r="I138" s="69"/>
      <c r="J138" s="70"/>
      <c r="K138" s="70"/>
      <c r="L138" s="71"/>
      <c r="M138" s="70"/>
      <c r="N138" s="72"/>
      <c r="O138" s="73"/>
      <c r="P138" s="70"/>
      <c r="Q138" s="70"/>
      <c r="R138" s="73"/>
      <c r="S138" s="70"/>
      <c r="T138" s="70"/>
      <c r="U138" s="69"/>
      <c r="V138" s="70"/>
      <c r="W138" s="70"/>
      <c r="X138" s="69"/>
      <c r="Y138" s="70"/>
      <c r="Z138" s="72"/>
      <c r="AA138" s="73"/>
      <c r="AB138" s="70"/>
      <c r="AC138" s="2"/>
      <c r="AD138" s="70">
        <f t="shared" si="79"/>
      </c>
      <c r="AE138" s="74">
        <f t="shared" si="51"/>
        <v>1</v>
      </c>
      <c r="AH138" s="59"/>
    </row>
    <row r="139" spans="1:34" ht="12">
      <c r="A139" s="67" t="s">
        <v>17</v>
      </c>
      <c r="B139" s="68">
        <v>612</v>
      </c>
      <c r="C139" s="68" t="s">
        <v>80</v>
      </c>
      <c r="D139" s="67">
        <v>0</v>
      </c>
      <c r="E139" s="6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70">
        <f t="shared" si="79"/>
      </c>
      <c r="AE139" s="2"/>
      <c r="AH139" s="59"/>
    </row>
    <row r="140" spans="1:34" ht="12">
      <c r="A140" s="67" t="s">
        <v>17</v>
      </c>
      <c r="B140" s="68">
        <v>613</v>
      </c>
      <c r="C140" s="68" t="s">
        <v>81</v>
      </c>
      <c r="D140" s="67">
        <v>0</v>
      </c>
      <c r="E140" s="6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70">
        <f t="shared" si="79"/>
      </c>
      <c r="AE140" s="2"/>
      <c r="AH140" s="59"/>
    </row>
    <row r="141" spans="1:34" ht="12">
      <c r="A141" s="67" t="s">
        <v>17</v>
      </c>
      <c r="B141" s="68">
        <v>614</v>
      </c>
      <c r="C141" s="68" t="s">
        <v>82</v>
      </c>
      <c r="D141" s="67">
        <v>0</v>
      </c>
      <c r="E141" s="67"/>
      <c r="F141" s="69"/>
      <c r="G141" s="70"/>
      <c r="H141" s="70"/>
      <c r="I141" s="69"/>
      <c r="J141" s="70"/>
      <c r="K141" s="70"/>
      <c r="L141" s="71"/>
      <c r="M141" s="70"/>
      <c r="N141" s="72"/>
      <c r="O141" s="73"/>
      <c r="P141" s="70"/>
      <c r="Q141" s="70"/>
      <c r="R141" s="73"/>
      <c r="S141" s="70"/>
      <c r="T141" s="70"/>
      <c r="U141" s="69"/>
      <c r="V141" s="70"/>
      <c r="W141" s="70"/>
      <c r="X141" s="69"/>
      <c r="Y141" s="70"/>
      <c r="Z141" s="72"/>
      <c r="AA141" s="73"/>
      <c r="AB141" s="70"/>
      <c r="AC141" s="2"/>
      <c r="AD141" s="70">
        <f t="shared" si="79"/>
      </c>
      <c r="AE141" s="74">
        <f aca="true" t="shared" si="85" ref="AE141:AE204">IF(AD141&lt;&gt;"",$AD141-(SUMIF($A$18:$A$229,$A141,$AD$18:$AD$229)/SUMIF($A$18:$A$229,$A141,$D$18:$D$229)),0)+1</f>
        <v>1</v>
      </c>
      <c r="AH141" s="59"/>
    </row>
    <row r="142" spans="1:34" ht="12">
      <c r="A142" s="67" t="s">
        <v>17</v>
      </c>
      <c r="B142" s="68">
        <v>615</v>
      </c>
      <c r="C142" s="68" t="s">
        <v>83</v>
      </c>
      <c r="D142" s="67">
        <v>0</v>
      </c>
      <c r="E142" s="67"/>
      <c r="F142" s="69"/>
      <c r="G142" s="70"/>
      <c r="H142" s="70"/>
      <c r="I142" s="69"/>
      <c r="J142" s="70"/>
      <c r="K142" s="70"/>
      <c r="L142" s="71"/>
      <c r="M142" s="70"/>
      <c r="N142" s="72"/>
      <c r="O142" s="73"/>
      <c r="P142" s="70"/>
      <c r="Q142" s="70"/>
      <c r="R142" s="73"/>
      <c r="S142" s="70"/>
      <c r="T142" s="70"/>
      <c r="U142" s="69"/>
      <c r="V142" s="70"/>
      <c r="W142" s="70"/>
      <c r="X142" s="69"/>
      <c r="Y142" s="70"/>
      <c r="Z142" s="72"/>
      <c r="AA142" s="73"/>
      <c r="AB142" s="70"/>
      <c r="AC142" s="2"/>
      <c r="AD142" s="70">
        <f t="shared" si="79"/>
      </c>
      <c r="AE142" s="74">
        <f t="shared" si="85"/>
        <v>1</v>
      </c>
      <c r="AH142" s="59"/>
    </row>
    <row r="143" spans="1:34" ht="12">
      <c r="A143" s="67" t="s">
        <v>17</v>
      </c>
      <c r="B143" s="68">
        <v>616</v>
      </c>
      <c r="C143" s="68" t="s">
        <v>84</v>
      </c>
      <c r="D143" s="67">
        <v>0</v>
      </c>
      <c r="E143" s="67"/>
      <c r="F143" s="69"/>
      <c r="G143" s="70"/>
      <c r="H143" s="70"/>
      <c r="I143" s="69"/>
      <c r="J143" s="70"/>
      <c r="K143" s="70"/>
      <c r="L143" s="71"/>
      <c r="M143" s="70"/>
      <c r="N143" s="72"/>
      <c r="O143" s="73"/>
      <c r="P143" s="70"/>
      <c r="Q143" s="70"/>
      <c r="R143" s="73"/>
      <c r="S143" s="70"/>
      <c r="T143" s="70"/>
      <c r="U143" s="69"/>
      <c r="V143" s="70"/>
      <c r="W143" s="70"/>
      <c r="X143" s="69"/>
      <c r="Y143" s="70"/>
      <c r="Z143" s="72"/>
      <c r="AA143" s="73"/>
      <c r="AB143" s="70"/>
      <c r="AC143" s="2"/>
      <c r="AD143" s="70">
        <f t="shared" si="79"/>
      </c>
      <c r="AE143" s="74">
        <f t="shared" si="85"/>
        <v>1</v>
      </c>
      <c r="AH143" s="59"/>
    </row>
    <row r="144" spans="1:34" ht="12">
      <c r="A144" s="67" t="s">
        <v>17</v>
      </c>
      <c r="B144" s="68">
        <v>617</v>
      </c>
      <c r="C144" s="68" t="s">
        <v>85</v>
      </c>
      <c r="D144" s="67">
        <v>0</v>
      </c>
      <c r="E144" s="67"/>
      <c r="F144" s="69"/>
      <c r="G144" s="70"/>
      <c r="H144" s="70"/>
      <c r="I144" s="69"/>
      <c r="J144" s="70"/>
      <c r="K144" s="70"/>
      <c r="L144" s="71"/>
      <c r="M144" s="70"/>
      <c r="N144" s="72"/>
      <c r="O144" s="73"/>
      <c r="P144" s="70"/>
      <c r="Q144" s="70"/>
      <c r="R144" s="73"/>
      <c r="S144" s="70"/>
      <c r="T144" s="70"/>
      <c r="U144" s="69"/>
      <c r="V144" s="70"/>
      <c r="W144" s="70"/>
      <c r="X144" s="69"/>
      <c r="Y144" s="70"/>
      <c r="Z144" s="72"/>
      <c r="AA144" s="73"/>
      <c r="AB144" s="70"/>
      <c r="AC144" s="2"/>
      <c r="AD144" s="70">
        <f t="shared" si="79"/>
      </c>
      <c r="AE144" s="74">
        <f t="shared" si="85"/>
        <v>1</v>
      </c>
      <c r="AH144" s="59"/>
    </row>
    <row r="145" spans="1:34" ht="12">
      <c r="A145" s="67" t="s">
        <v>17</v>
      </c>
      <c r="B145" s="68">
        <v>618</v>
      </c>
      <c r="C145" s="68" t="s">
        <v>17</v>
      </c>
      <c r="D145" s="67">
        <v>0</v>
      </c>
      <c r="E145" s="67"/>
      <c r="F145" s="69"/>
      <c r="G145" s="70"/>
      <c r="H145" s="70"/>
      <c r="I145" s="69"/>
      <c r="J145" s="70"/>
      <c r="K145" s="70"/>
      <c r="L145" s="71"/>
      <c r="M145" s="70"/>
      <c r="N145" s="72"/>
      <c r="O145" s="73"/>
      <c r="P145" s="70"/>
      <c r="Q145" s="70"/>
      <c r="R145" s="73"/>
      <c r="S145" s="70"/>
      <c r="T145" s="70"/>
      <c r="U145" s="69"/>
      <c r="V145" s="70"/>
      <c r="W145" s="70"/>
      <c r="X145" s="69"/>
      <c r="Y145" s="70"/>
      <c r="Z145" s="72"/>
      <c r="AA145" s="73"/>
      <c r="AB145" s="70"/>
      <c r="AC145" s="2"/>
      <c r="AD145" s="70">
        <f t="shared" si="79"/>
      </c>
      <c r="AE145" s="74">
        <f t="shared" si="85"/>
        <v>1</v>
      </c>
      <c r="AH145" s="59"/>
    </row>
    <row r="146" spans="1:34" ht="12">
      <c r="A146" s="67" t="s">
        <v>17</v>
      </c>
      <c r="B146" s="68">
        <v>619</v>
      </c>
      <c r="C146" s="68" t="s">
        <v>86</v>
      </c>
      <c r="D146" s="67">
        <v>0</v>
      </c>
      <c r="E146" s="67"/>
      <c r="F146" s="69"/>
      <c r="G146" s="70"/>
      <c r="H146" s="70"/>
      <c r="I146" s="69"/>
      <c r="J146" s="70"/>
      <c r="K146" s="70"/>
      <c r="L146" s="71"/>
      <c r="M146" s="70"/>
      <c r="N146" s="72"/>
      <c r="O146" s="73"/>
      <c r="P146" s="70"/>
      <c r="Q146" s="70"/>
      <c r="R146" s="73"/>
      <c r="S146" s="70"/>
      <c r="T146" s="70"/>
      <c r="U146" s="69"/>
      <c r="V146" s="70"/>
      <c r="W146" s="70"/>
      <c r="X146" s="69"/>
      <c r="Y146" s="70"/>
      <c r="Z146" s="72"/>
      <c r="AA146" s="73"/>
      <c r="AB146" s="70"/>
      <c r="AC146" s="2"/>
      <c r="AD146" s="70">
        <f t="shared" si="79"/>
      </c>
      <c r="AE146" s="74">
        <f t="shared" si="85"/>
        <v>1</v>
      </c>
      <c r="AH146" s="59"/>
    </row>
    <row r="147" spans="1:34" ht="12">
      <c r="A147" s="67" t="s">
        <v>17</v>
      </c>
      <c r="B147" s="68">
        <v>620</v>
      </c>
      <c r="C147" s="68" t="s">
        <v>87</v>
      </c>
      <c r="D147" s="67">
        <v>0</v>
      </c>
      <c r="E147" s="67"/>
      <c r="F147" s="69"/>
      <c r="G147" s="70"/>
      <c r="H147" s="70"/>
      <c r="I147" s="69"/>
      <c r="J147" s="70"/>
      <c r="K147" s="70"/>
      <c r="L147" s="71"/>
      <c r="M147" s="70"/>
      <c r="N147" s="72"/>
      <c r="O147" s="73"/>
      <c r="P147" s="70"/>
      <c r="Q147" s="70"/>
      <c r="R147" s="73"/>
      <c r="S147" s="70"/>
      <c r="T147" s="70"/>
      <c r="U147" s="69"/>
      <c r="V147" s="70"/>
      <c r="W147" s="70"/>
      <c r="X147" s="69"/>
      <c r="Y147" s="70"/>
      <c r="Z147" s="72"/>
      <c r="AA147" s="73"/>
      <c r="AB147" s="70"/>
      <c r="AC147" s="2"/>
      <c r="AD147" s="70">
        <f t="shared" si="79"/>
      </c>
      <c r="AE147" s="74">
        <f t="shared" si="85"/>
        <v>1</v>
      </c>
      <c r="AH147" s="59"/>
    </row>
    <row r="148" spans="1:34" ht="12">
      <c r="A148" s="67" t="s">
        <v>17</v>
      </c>
      <c r="B148" s="68">
        <v>621</v>
      </c>
      <c r="C148" s="68" t="s">
        <v>394</v>
      </c>
      <c r="D148" s="67">
        <v>0</v>
      </c>
      <c r="E148" s="67"/>
      <c r="F148" s="69"/>
      <c r="G148" s="70"/>
      <c r="H148" s="70"/>
      <c r="I148" s="69"/>
      <c r="J148" s="70"/>
      <c r="K148" s="70"/>
      <c r="L148" s="71"/>
      <c r="M148" s="70"/>
      <c r="N148" s="72"/>
      <c r="O148" s="73"/>
      <c r="P148" s="70"/>
      <c r="Q148" s="70"/>
      <c r="R148" s="73"/>
      <c r="S148" s="70"/>
      <c r="T148" s="70"/>
      <c r="U148" s="69"/>
      <c r="V148" s="70"/>
      <c r="W148" s="70"/>
      <c r="X148" s="69"/>
      <c r="Y148" s="70"/>
      <c r="Z148" s="72"/>
      <c r="AA148" s="73"/>
      <c r="AB148" s="70"/>
      <c r="AC148" s="2"/>
      <c r="AD148" s="70">
        <f t="shared" si="79"/>
      </c>
      <c r="AE148" s="74">
        <f t="shared" si="85"/>
        <v>1</v>
      </c>
      <c r="AH148" s="59"/>
    </row>
    <row r="149" spans="1:34" ht="12">
      <c r="A149" s="67" t="s">
        <v>17</v>
      </c>
      <c r="B149" s="68">
        <v>622</v>
      </c>
      <c r="C149" s="68" t="s">
        <v>575</v>
      </c>
      <c r="D149" s="67">
        <v>0</v>
      </c>
      <c r="E149" s="67"/>
      <c r="F149" s="69"/>
      <c r="G149" s="70"/>
      <c r="H149" s="70"/>
      <c r="I149" s="69"/>
      <c r="J149" s="70"/>
      <c r="K149" s="70"/>
      <c r="L149" s="71"/>
      <c r="M149" s="70"/>
      <c r="N149" s="72"/>
      <c r="O149" s="73"/>
      <c r="P149" s="70"/>
      <c r="Q149" s="70"/>
      <c r="R149" s="73"/>
      <c r="S149" s="70"/>
      <c r="T149" s="70"/>
      <c r="U149" s="69"/>
      <c r="V149" s="70"/>
      <c r="W149" s="70"/>
      <c r="X149" s="69"/>
      <c r="Y149" s="70"/>
      <c r="Z149" s="72"/>
      <c r="AA149" s="73"/>
      <c r="AB149" s="70"/>
      <c r="AC149" s="2"/>
      <c r="AD149" s="70">
        <f t="shared" si="79"/>
      </c>
      <c r="AE149" s="74">
        <f t="shared" si="85"/>
        <v>1</v>
      </c>
      <c r="AH149" s="59"/>
    </row>
    <row r="150" spans="1:34" ht="12">
      <c r="A150" s="67" t="s">
        <v>17</v>
      </c>
      <c r="B150" s="68">
        <v>699</v>
      </c>
      <c r="C150" s="68" t="s">
        <v>395</v>
      </c>
      <c r="D150" s="67">
        <v>0</v>
      </c>
      <c r="E150" s="67"/>
      <c r="F150" s="69"/>
      <c r="G150" s="70"/>
      <c r="H150" s="70"/>
      <c r="I150" s="69"/>
      <c r="J150" s="70"/>
      <c r="K150" s="70"/>
      <c r="L150" s="71"/>
      <c r="M150" s="70"/>
      <c r="N150" s="72"/>
      <c r="O150" s="73"/>
      <c r="P150" s="70"/>
      <c r="Q150" s="70"/>
      <c r="R150" s="73"/>
      <c r="S150" s="70"/>
      <c r="T150" s="70"/>
      <c r="U150" s="69"/>
      <c r="V150" s="70"/>
      <c r="W150" s="70"/>
      <c r="X150" s="69"/>
      <c r="Y150" s="70"/>
      <c r="Z150" s="72"/>
      <c r="AA150" s="73"/>
      <c r="AB150" s="70"/>
      <c r="AC150" s="2"/>
      <c r="AD150" s="70">
        <f t="shared" si="79"/>
      </c>
      <c r="AE150" s="74">
        <f t="shared" si="85"/>
        <v>1</v>
      </c>
      <c r="AH150" s="59"/>
    </row>
    <row r="151" spans="1:34" ht="12">
      <c r="A151" s="67" t="s">
        <v>19</v>
      </c>
      <c r="B151" s="68">
        <v>701</v>
      </c>
      <c r="C151" s="68" t="s">
        <v>89</v>
      </c>
      <c r="D151" s="67">
        <v>1</v>
      </c>
      <c r="E151" s="67"/>
      <c r="F151" s="69">
        <v>27535.601778873843</v>
      </c>
      <c r="G151" s="70">
        <f aca="true" t="shared" si="86" ref="G151:G166">F151/MAX(F$151:F$181)</f>
        <v>0.0757234864027654</v>
      </c>
      <c r="H151" s="70">
        <f aca="true" t="shared" si="87" ref="H151:H166">G151*$D$5</f>
        <v>0.00757234864027654</v>
      </c>
      <c r="I151" s="69">
        <v>7876.221630778859</v>
      </c>
      <c r="J151" s="70">
        <f aca="true" t="shared" si="88" ref="J151:J166">I151/MAX(I$151:I$181)</f>
        <v>0.08435597796125459</v>
      </c>
      <c r="K151" s="70">
        <f aca="true" t="shared" si="89" ref="K151:K166">J151*$D$6</f>
        <v>0.008435597796125459</v>
      </c>
      <c r="L151" s="71">
        <v>1.1591751850082577</v>
      </c>
      <c r="M151" s="70">
        <f aca="true" t="shared" si="90" ref="M151:M166">IF(L151&gt;1,1,IF(L151&gt;0.67,0.67,IF(L151&gt;0.33,0.33,0)))</f>
        <v>1</v>
      </c>
      <c r="N151" s="72">
        <f aca="true" t="shared" si="91" ref="N151:N166">M151*$D$7</f>
        <v>0.2</v>
      </c>
      <c r="O151" s="73">
        <v>0.03021810661430865</v>
      </c>
      <c r="P151" s="70">
        <f aca="true" t="shared" si="92" ref="P151:P166">O151/MAX(O$151:O$181)</f>
        <v>0.0738122013805607</v>
      </c>
      <c r="Q151" s="70">
        <f aca="true" t="shared" si="93" ref="Q151:Q166">P151*$D$8</f>
        <v>0.007381220138056071</v>
      </c>
      <c r="R151" s="73">
        <v>0.05096019381011401</v>
      </c>
      <c r="S151" s="70">
        <f aca="true" t="shared" si="94" ref="S151:S166">R151/MAX(R$151:R$181)</f>
        <v>0.14163079990185565</v>
      </c>
      <c r="T151" s="70">
        <f aca="true" t="shared" si="95" ref="T151:T166">S151*$D$9</f>
        <v>0.014163079990185566</v>
      </c>
      <c r="U151" s="69">
        <v>4720.59913417602</v>
      </c>
      <c r="V151" s="70">
        <f aca="true" t="shared" si="96" ref="V151:V166">U151/MAX(U$151:U$181)</f>
        <v>0.7647909067443648</v>
      </c>
      <c r="W151" s="70">
        <f aca="true" t="shared" si="97" ref="W151:W166">V151*$D$10</f>
        <v>0.11471863601165472</v>
      </c>
      <c r="X151" s="69">
        <v>24.535840188014102</v>
      </c>
      <c r="Y151" s="70">
        <f aca="true" t="shared" si="98" ref="Y151:Y166">IF(X151&lt;20,1,IF(X151&lt;40,0.67,IF(X151&lt;90,0.33,0)))</f>
        <v>0.67</v>
      </c>
      <c r="Z151" s="72">
        <f aca="true" t="shared" si="99" ref="Z151:Z166">Y151*$D$11</f>
        <v>0.134</v>
      </c>
      <c r="AA151" s="73">
        <v>0.10163551401869159</v>
      </c>
      <c r="AB151" s="70">
        <f aca="true" t="shared" si="100" ref="AB151:AB166">IF(AA151&gt;0.2,1,IF(AA151&gt;0.1,0.67,0.33))</f>
        <v>0.67</v>
      </c>
      <c r="AC151" s="2">
        <f aca="true" t="shared" si="101" ref="AC151:AC166">AB151*$D$12</f>
        <v>0.0335</v>
      </c>
      <c r="AD151" s="70">
        <f t="shared" si="79"/>
        <v>0.5197708825762983</v>
      </c>
      <c r="AE151" s="74">
        <f t="shared" si="85"/>
        <v>1.0634086932639</v>
      </c>
      <c r="AH151" s="59"/>
    </row>
    <row r="152" spans="1:34" ht="12">
      <c r="A152" s="67" t="s">
        <v>19</v>
      </c>
      <c r="B152" s="68">
        <v>702</v>
      </c>
      <c r="C152" s="68" t="s">
        <v>90</v>
      </c>
      <c r="D152" s="67">
        <v>1</v>
      </c>
      <c r="E152" s="67"/>
      <c r="F152" s="69">
        <v>42114.83432553397</v>
      </c>
      <c r="G152" s="70">
        <f t="shared" si="86"/>
        <v>0.11581668379773892</v>
      </c>
      <c r="H152" s="70">
        <f t="shared" si="87"/>
        <v>0.011581668379773893</v>
      </c>
      <c r="I152" s="69">
        <v>9478.36221143643</v>
      </c>
      <c r="J152" s="70">
        <f t="shared" si="88"/>
        <v>0.10151523805427168</v>
      </c>
      <c r="K152" s="70">
        <f t="shared" si="89"/>
        <v>0.010151523805427169</v>
      </c>
      <c r="L152" s="71">
        <v>1.1885144651202937</v>
      </c>
      <c r="M152" s="70">
        <f t="shared" si="90"/>
        <v>1</v>
      </c>
      <c r="N152" s="72">
        <f t="shared" si="91"/>
        <v>0.2</v>
      </c>
      <c r="O152" s="73">
        <v>0.027962276805658378</v>
      </c>
      <c r="P152" s="70">
        <f t="shared" si="92"/>
        <v>0.06830200293425824</v>
      </c>
      <c r="Q152" s="70">
        <f t="shared" si="93"/>
        <v>0.006830200293425824</v>
      </c>
      <c r="R152" s="73">
        <v>0</v>
      </c>
      <c r="S152" s="70">
        <f t="shared" si="94"/>
        <v>0</v>
      </c>
      <c r="T152" s="70">
        <f t="shared" si="95"/>
        <v>0</v>
      </c>
      <c r="U152" s="69">
        <v>2238.558843362957</v>
      </c>
      <c r="V152" s="70">
        <f t="shared" si="96"/>
        <v>0.36267206745463393</v>
      </c>
      <c r="W152" s="70">
        <f t="shared" si="97"/>
        <v>0.054400810118195086</v>
      </c>
      <c r="X152" s="69">
        <v>24.935064935064936</v>
      </c>
      <c r="Y152" s="70">
        <f t="shared" si="98"/>
        <v>0.67</v>
      </c>
      <c r="Z152" s="72">
        <f t="shared" si="99"/>
        <v>0.134</v>
      </c>
      <c r="AA152" s="73">
        <v>0.06168080185042406</v>
      </c>
      <c r="AB152" s="70">
        <f t="shared" si="100"/>
        <v>0.33</v>
      </c>
      <c r="AC152" s="2">
        <f t="shared" si="101"/>
        <v>0.0165</v>
      </c>
      <c r="AD152" s="70">
        <f t="shared" si="79"/>
        <v>0.433464202596822</v>
      </c>
      <c r="AE152" s="74">
        <f t="shared" si="85"/>
        <v>0.9771020132844237</v>
      </c>
      <c r="AH152" s="59"/>
    </row>
    <row r="153" spans="1:34" ht="12">
      <c r="A153" s="67" t="s">
        <v>19</v>
      </c>
      <c r="B153" s="68">
        <v>703</v>
      </c>
      <c r="C153" s="68" t="s">
        <v>91</v>
      </c>
      <c r="D153" s="67">
        <v>1</v>
      </c>
      <c r="E153" s="67"/>
      <c r="F153" s="69">
        <v>13810.171134071323</v>
      </c>
      <c r="G153" s="70">
        <f t="shared" si="86"/>
        <v>0.03797826226892371</v>
      </c>
      <c r="H153" s="70">
        <f t="shared" si="87"/>
        <v>0.003797826226892371</v>
      </c>
      <c r="I153" s="69">
        <v>1760.755504049224</v>
      </c>
      <c r="J153" s="70">
        <f t="shared" si="88"/>
        <v>0.01885805903611251</v>
      </c>
      <c r="K153" s="70">
        <f t="shared" si="89"/>
        <v>0.0018858059036112509</v>
      </c>
      <c r="L153" s="71">
        <v>0.52885191618916</v>
      </c>
      <c r="M153" s="70">
        <f t="shared" si="90"/>
        <v>0.33</v>
      </c>
      <c r="N153" s="72">
        <f t="shared" si="91"/>
        <v>0.066</v>
      </c>
      <c r="O153" s="73">
        <v>0.01749789657928245</v>
      </c>
      <c r="P153" s="70">
        <f t="shared" si="92"/>
        <v>0.042741204223386106</v>
      </c>
      <c r="Q153" s="70">
        <f t="shared" si="93"/>
        <v>0.0042741204223386104</v>
      </c>
      <c r="R153" s="73">
        <v>0.0122290209171422</v>
      </c>
      <c r="S153" s="70">
        <f t="shared" si="94"/>
        <v>0.033987429894107364</v>
      </c>
      <c r="T153" s="70">
        <f t="shared" si="95"/>
        <v>0.0033987429894107367</v>
      </c>
      <c r="U153" s="69">
        <v>966.5467446997783</v>
      </c>
      <c r="V153" s="70">
        <f t="shared" si="96"/>
        <v>0.15659159786266957</v>
      </c>
      <c r="W153" s="70">
        <f t="shared" si="97"/>
        <v>0.023488739679400437</v>
      </c>
      <c r="X153" s="69">
        <v>29.122807017543863</v>
      </c>
      <c r="Y153" s="70">
        <f t="shared" si="98"/>
        <v>0.67</v>
      </c>
      <c r="Z153" s="72">
        <f t="shared" si="99"/>
        <v>0.134</v>
      </c>
      <c r="AA153" s="73">
        <v>0.08636836628511967</v>
      </c>
      <c r="AB153" s="70">
        <f t="shared" si="100"/>
        <v>0.33</v>
      </c>
      <c r="AC153" s="2">
        <f t="shared" si="101"/>
        <v>0.0165</v>
      </c>
      <c r="AD153" s="70">
        <f t="shared" si="79"/>
        <v>0.2533452352216534</v>
      </c>
      <c r="AE153" s="74">
        <f t="shared" si="85"/>
        <v>0.7969830459092551</v>
      </c>
      <c r="AH153" s="59"/>
    </row>
    <row r="154" spans="1:34" ht="12">
      <c r="A154" s="67" t="s">
        <v>19</v>
      </c>
      <c r="B154" s="68">
        <v>704</v>
      </c>
      <c r="C154" s="68" t="s">
        <v>92</v>
      </c>
      <c r="D154" s="67">
        <v>1</v>
      </c>
      <c r="E154" s="67"/>
      <c r="F154" s="69">
        <v>12568.369281509042</v>
      </c>
      <c r="G154" s="70">
        <f t="shared" si="86"/>
        <v>0.03456328094937346</v>
      </c>
      <c r="H154" s="70">
        <f t="shared" si="87"/>
        <v>0.003456328094937346</v>
      </c>
      <c r="I154" s="69">
        <v>4765.2939520989175</v>
      </c>
      <c r="J154" s="70">
        <f t="shared" si="88"/>
        <v>0.05103729306337526</v>
      </c>
      <c r="K154" s="70">
        <f t="shared" si="89"/>
        <v>0.005103729306337526</v>
      </c>
      <c r="L154" s="71">
        <v>1.3782439286160846</v>
      </c>
      <c r="M154" s="70">
        <f t="shared" si="90"/>
        <v>1</v>
      </c>
      <c r="N154" s="72">
        <f t="shared" si="91"/>
        <v>0.2</v>
      </c>
      <c r="O154" s="73">
        <v>0.015245011718163065</v>
      </c>
      <c r="P154" s="70">
        <f t="shared" si="92"/>
        <v>0.03723819924764021</v>
      </c>
      <c r="Q154" s="70">
        <f t="shared" si="93"/>
        <v>0.0037238199247640207</v>
      </c>
      <c r="R154" s="73">
        <v>0.02088498620407521</v>
      </c>
      <c r="S154" s="70">
        <f t="shared" si="94"/>
        <v>0.058044467276639936</v>
      </c>
      <c r="T154" s="70">
        <f t="shared" si="95"/>
        <v>0.005804446727663994</v>
      </c>
      <c r="U154" s="69">
        <v>2102.359406697904</v>
      </c>
      <c r="V154" s="70">
        <f t="shared" si="96"/>
        <v>0.340606205112921</v>
      </c>
      <c r="W154" s="70">
        <f t="shared" si="97"/>
        <v>0.05109093076693815</v>
      </c>
      <c r="X154" s="69">
        <v>36.0933448573898</v>
      </c>
      <c r="Y154" s="70">
        <f t="shared" si="98"/>
        <v>0.67</v>
      </c>
      <c r="Z154" s="72">
        <f t="shared" si="99"/>
        <v>0.134</v>
      </c>
      <c r="AA154" s="73">
        <v>0.057942057942057944</v>
      </c>
      <c r="AB154" s="70">
        <f t="shared" si="100"/>
        <v>0.33</v>
      </c>
      <c r="AC154" s="2">
        <f t="shared" si="101"/>
        <v>0.0165</v>
      </c>
      <c r="AD154" s="70">
        <f t="shared" si="79"/>
        <v>0.4196792548206411</v>
      </c>
      <c r="AE154" s="74">
        <f t="shared" si="85"/>
        <v>0.9633170655082428</v>
      </c>
      <c r="AH154" s="59"/>
    </row>
    <row r="155" spans="1:34" ht="12">
      <c r="A155" s="67" t="s">
        <v>19</v>
      </c>
      <c r="B155" s="68">
        <v>705</v>
      </c>
      <c r="C155" s="68" t="s">
        <v>93</v>
      </c>
      <c r="D155" s="67">
        <v>1</v>
      </c>
      <c r="E155" s="67"/>
      <c r="F155" s="69">
        <v>1824.9535212911978</v>
      </c>
      <c r="G155" s="70">
        <f t="shared" si="86"/>
        <v>0.0050186607238487104</v>
      </c>
      <c r="H155" s="70">
        <f t="shared" si="87"/>
        <v>0.0005018660723848711</v>
      </c>
      <c r="I155" s="69">
        <v>467.97378535409894</v>
      </c>
      <c r="J155" s="70">
        <f t="shared" si="88"/>
        <v>0.005012096938652491</v>
      </c>
      <c r="K155" s="70">
        <f t="shared" si="89"/>
        <v>0.0005012096938652492</v>
      </c>
      <c r="L155" s="71">
        <v>1.0043560120167787</v>
      </c>
      <c r="M155" s="70">
        <f t="shared" si="90"/>
        <v>1</v>
      </c>
      <c r="N155" s="72">
        <f t="shared" si="91"/>
        <v>0.2</v>
      </c>
      <c r="O155" s="73">
        <v>0.0029312044423976166</v>
      </c>
      <c r="P155" s="70">
        <f t="shared" si="92"/>
        <v>0.0071599010272668275</v>
      </c>
      <c r="Q155" s="70">
        <f t="shared" si="93"/>
        <v>0.0007159901027266827</v>
      </c>
      <c r="R155" s="73">
        <v>0.0017082422599221342</v>
      </c>
      <c r="S155" s="70">
        <f t="shared" si="94"/>
        <v>0.004747621616205627</v>
      </c>
      <c r="T155" s="70">
        <f t="shared" si="95"/>
        <v>0.00047476216162056274</v>
      </c>
      <c r="U155" s="69">
        <v>297.96432498323935</v>
      </c>
      <c r="V155" s="70">
        <f t="shared" si="96"/>
        <v>0.048273619471647995</v>
      </c>
      <c r="W155" s="70">
        <f t="shared" si="97"/>
        <v>0.007241042920747199</v>
      </c>
      <c r="X155" s="69">
        <v>23.671232876712327</v>
      </c>
      <c r="Y155" s="70">
        <f t="shared" si="98"/>
        <v>0.67</v>
      </c>
      <c r="Z155" s="72">
        <f t="shared" si="99"/>
        <v>0.134</v>
      </c>
      <c r="AA155" s="73">
        <v>0.018461538461538463</v>
      </c>
      <c r="AB155" s="70">
        <f t="shared" si="100"/>
        <v>0.33</v>
      </c>
      <c r="AC155" s="2">
        <f t="shared" si="101"/>
        <v>0.0165</v>
      </c>
      <c r="AD155" s="70">
        <f t="shared" si="79"/>
        <v>0.35993487095134463</v>
      </c>
      <c r="AE155" s="74">
        <f t="shared" si="85"/>
        <v>0.9035726816389462</v>
      </c>
      <c r="AH155" s="59"/>
    </row>
    <row r="156" spans="1:34" ht="12">
      <c r="A156" s="67" t="s">
        <v>19</v>
      </c>
      <c r="B156" s="68">
        <v>706</v>
      </c>
      <c r="C156" s="68" t="s">
        <v>94</v>
      </c>
      <c r="D156" s="67">
        <v>1</v>
      </c>
      <c r="E156" s="67"/>
      <c r="F156" s="69">
        <v>19184.63009702646</v>
      </c>
      <c r="G156" s="70">
        <f t="shared" si="86"/>
        <v>0.05275813791761194</v>
      </c>
      <c r="H156" s="70">
        <f t="shared" si="87"/>
        <v>0.005275813791761195</v>
      </c>
      <c r="I156" s="69">
        <v>4853.798401210691</v>
      </c>
      <c r="J156" s="70">
        <f t="shared" si="88"/>
        <v>0.05198519419017576</v>
      </c>
      <c r="K156" s="70">
        <f t="shared" si="89"/>
        <v>0.005198519419017576</v>
      </c>
      <c r="L156" s="71">
        <v>0.9358731438923209</v>
      </c>
      <c r="M156" s="70">
        <f t="shared" si="90"/>
        <v>0.67</v>
      </c>
      <c r="N156" s="72">
        <f t="shared" si="91"/>
        <v>0.134</v>
      </c>
      <c r="O156" s="73">
        <v>0.022503325732593026</v>
      </c>
      <c r="P156" s="70">
        <f t="shared" si="92"/>
        <v>0.054967706345969286</v>
      </c>
      <c r="Q156" s="70">
        <f t="shared" si="93"/>
        <v>0.005496770634596929</v>
      </c>
      <c r="R156" s="73">
        <v>0.05503344920778528</v>
      </c>
      <c r="S156" s="70">
        <f t="shared" si="94"/>
        <v>0.1529513694885089</v>
      </c>
      <c r="T156" s="70">
        <f t="shared" si="95"/>
        <v>0.015295136948850891</v>
      </c>
      <c r="U156" s="69">
        <v>1839.7754101539776</v>
      </c>
      <c r="V156" s="70">
        <f t="shared" si="96"/>
        <v>0.2980646024253541</v>
      </c>
      <c r="W156" s="70">
        <f t="shared" si="97"/>
        <v>0.044709690363803116</v>
      </c>
      <c r="X156" s="69">
        <v>36.62125340599455</v>
      </c>
      <c r="Y156" s="70">
        <f t="shared" si="98"/>
        <v>0.67</v>
      </c>
      <c r="Z156" s="72">
        <f t="shared" si="99"/>
        <v>0.134</v>
      </c>
      <c r="AA156" s="73">
        <v>0.06306306306306306</v>
      </c>
      <c r="AB156" s="70">
        <f t="shared" si="100"/>
        <v>0.33</v>
      </c>
      <c r="AC156" s="2">
        <f t="shared" si="101"/>
        <v>0.0165</v>
      </c>
      <c r="AD156" s="70">
        <f t="shared" si="79"/>
        <v>0.3604759311580297</v>
      </c>
      <c r="AE156" s="74">
        <f t="shared" si="85"/>
        <v>0.9041137418456313</v>
      </c>
      <c r="AH156" s="59"/>
    </row>
    <row r="157" spans="1:34" ht="12">
      <c r="A157" s="67" t="s">
        <v>19</v>
      </c>
      <c r="B157" s="68">
        <v>707</v>
      </c>
      <c r="C157" s="68" t="s">
        <v>95</v>
      </c>
      <c r="D157" s="67">
        <v>1</v>
      </c>
      <c r="E157" s="67"/>
      <c r="F157" s="69">
        <v>47091.40262849419</v>
      </c>
      <c r="G157" s="70">
        <f t="shared" si="86"/>
        <v>0.12950235172858351</v>
      </c>
      <c r="H157" s="70">
        <f t="shared" si="87"/>
        <v>0.012950235172858352</v>
      </c>
      <c r="I157" s="69">
        <v>8999.492161324319</v>
      </c>
      <c r="J157" s="70">
        <f t="shared" si="88"/>
        <v>0.09638643984527975</v>
      </c>
      <c r="K157" s="70">
        <f t="shared" si="89"/>
        <v>0.009638643984527975</v>
      </c>
      <c r="L157" s="71">
        <v>0.7946361004051152</v>
      </c>
      <c r="M157" s="70">
        <f t="shared" si="90"/>
        <v>0.67</v>
      </c>
      <c r="N157" s="72">
        <f t="shared" si="91"/>
        <v>0.134</v>
      </c>
      <c r="O157" s="73">
        <v>0.050578492193601644</v>
      </c>
      <c r="P157" s="70">
        <f t="shared" si="92"/>
        <v>0.12354545898489461</v>
      </c>
      <c r="Q157" s="70">
        <f t="shared" si="93"/>
        <v>0.012354545898489461</v>
      </c>
      <c r="R157" s="73">
        <v>0.03947087065177832</v>
      </c>
      <c r="S157" s="70">
        <f t="shared" si="94"/>
        <v>0.10969917037726303</v>
      </c>
      <c r="T157" s="70">
        <f t="shared" si="95"/>
        <v>0.010969917037726304</v>
      </c>
      <c r="U157" s="69">
        <v>3266.088663025272</v>
      </c>
      <c r="V157" s="70">
        <f t="shared" si="96"/>
        <v>0.5291436190839771</v>
      </c>
      <c r="W157" s="70">
        <f t="shared" si="97"/>
        <v>0.07937154286259657</v>
      </c>
      <c r="X157" s="69">
        <v>23.75908618899273</v>
      </c>
      <c r="Y157" s="70">
        <f t="shared" si="98"/>
        <v>0.67</v>
      </c>
      <c r="Z157" s="72">
        <f t="shared" si="99"/>
        <v>0.134</v>
      </c>
      <c r="AA157" s="73">
        <v>0.11242138364779874</v>
      </c>
      <c r="AB157" s="70">
        <f t="shared" si="100"/>
        <v>0.67</v>
      </c>
      <c r="AC157" s="2">
        <f t="shared" si="101"/>
        <v>0.0335</v>
      </c>
      <c r="AD157" s="70">
        <f t="shared" si="79"/>
        <v>0.4267848849561987</v>
      </c>
      <c r="AE157" s="74">
        <f t="shared" si="85"/>
        <v>0.9704226956438003</v>
      </c>
      <c r="AH157" s="59"/>
    </row>
    <row r="158" spans="1:34" ht="12">
      <c r="A158" s="67" t="s">
        <v>19</v>
      </c>
      <c r="B158" s="68">
        <v>708</v>
      </c>
      <c r="C158" s="68" t="s">
        <v>96</v>
      </c>
      <c r="D158" s="67">
        <v>1</v>
      </c>
      <c r="E158" s="67"/>
      <c r="F158" s="69">
        <v>305.17477299417027</v>
      </c>
      <c r="G158" s="70">
        <f t="shared" si="86"/>
        <v>0.0008392370705702508</v>
      </c>
      <c r="H158" s="70">
        <f t="shared" si="87"/>
        <v>8.392370705702509E-05</v>
      </c>
      <c r="I158" s="69">
        <v>126.17669184131505</v>
      </c>
      <c r="J158" s="70">
        <f t="shared" si="88"/>
        <v>0.0013513787111571478</v>
      </c>
      <c r="K158" s="70">
        <f t="shared" si="89"/>
        <v>0.0001351378711157148</v>
      </c>
      <c r="L158" s="71">
        <v>1.4906332086081397</v>
      </c>
      <c r="M158" s="70">
        <f t="shared" si="90"/>
        <v>1</v>
      </c>
      <c r="N158" s="72">
        <f t="shared" si="91"/>
        <v>0.2</v>
      </c>
      <c r="O158" s="73">
        <v>0.000436833883746463</v>
      </c>
      <c r="P158" s="70">
        <f t="shared" si="92"/>
        <v>0.0010670314658853771</v>
      </c>
      <c r="Q158" s="70">
        <f t="shared" si="93"/>
        <v>0.00010670314658853772</v>
      </c>
      <c r="R158" s="73">
        <v>0</v>
      </c>
      <c r="S158" s="70">
        <f t="shared" si="94"/>
        <v>0</v>
      </c>
      <c r="T158" s="70">
        <f t="shared" si="95"/>
        <v>0</v>
      </c>
      <c r="U158" s="69">
        <v>237.10755220553455</v>
      </c>
      <c r="V158" s="70">
        <f t="shared" si="96"/>
        <v>0.03841412809962311</v>
      </c>
      <c r="W158" s="70">
        <f t="shared" si="97"/>
        <v>0.005762119214943466</v>
      </c>
      <c r="X158" s="69">
        <v>0</v>
      </c>
      <c r="Y158" s="70">
        <f t="shared" si="98"/>
        <v>1</v>
      </c>
      <c r="Z158" s="72">
        <f t="shared" si="99"/>
        <v>0.2</v>
      </c>
      <c r="AA158" s="73">
        <v>0</v>
      </c>
      <c r="AB158" s="70">
        <f t="shared" si="100"/>
        <v>0.33</v>
      </c>
      <c r="AC158" s="2">
        <f t="shared" si="101"/>
        <v>0.0165</v>
      </c>
      <c r="AD158" s="70">
        <f t="shared" si="79"/>
        <v>0.42258788393970476</v>
      </c>
      <c r="AE158" s="74">
        <f t="shared" si="85"/>
        <v>0.9662256946273065</v>
      </c>
      <c r="AH158" s="59"/>
    </row>
    <row r="159" spans="1:34" ht="12">
      <c r="A159" s="67" t="s">
        <v>19</v>
      </c>
      <c r="B159" s="68">
        <v>709</v>
      </c>
      <c r="C159" s="68" t="s">
        <v>97</v>
      </c>
      <c r="D159" s="67">
        <v>1</v>
      </c>
      <c r="E159" s="67"/>
      <c r="F159" s="69">
        <v>13914.130642941976</v>
      </c>
      <c r="G159" s="70">
        <f t="shared" si="86"/>
        <v>0.03826415311378786</v>
      </c>
      <c r="H159" s="70">
        <f t="shared" si="87"/>
        <v>0.0038264153113787866</v>
      </c>
      <c r="I159" s="69">
        <v>2361.405075309551</v>
      </c>
      <c r="J159" s="70">
        <f t="shared" si="88"/>
        <v>0.025291141340154113</v>
      </c>
      <c r="K159" s="70">
        <f t="shared" si="89"/>
        <v>0.0025291141340154115</v>
      </c>
      <c r="L159" s="71">
        <v>0.677527881265829</v>
      </c>
      <c r="M159" s="70">
        <f t="shared" si="90"/>
        <v>0.67</v>
      </c>
      <c r="N159" s="72">
        <f t="shared" si="91"/>
        <v>0.134</v>
      </c>
      <c r="O159" s="73">
        <v>0.018639554572085028</v>
      </c>
      <c r="P159" s="70">
        <f t="shared" si="92"/>
        <v>0.0455298729758012</v>
      </c>
      <c r="Q159" s="70">
        <f t="shared" si="93"/>
        <v>0.004552987297580121</v>
      </c>
      <c r="R159" s="73">
        <v>0.0196233197948894</v>
      </c>
      <c r="S159" s="70">
        <f t="shared" si="94"/>
        <v>0.05453798880035864</v>
      </c>
      <c r="T159" s="70">
        <f t="shared" si="95"/>
        <v>0.005453798880035865</v>
      </c>
      <c r="U159" s="69">
        <v>1399.381502425548</v>
      </c>
      <c r="V159" s="70">
        <f t="shared" si="96"/>
        <v>0.22671576588087808</v>
      </c>
      <c r="W159" s="70">
        <f t="shared" si="97"/>
        <v>0.03400736488213171</v>
      </c>
      <c r="X159" s="69">
        <v>26.576271186440678</v>
      </c>
      <c r="Y159" s="70">
        <f t="shared" si="98"/>
        <v>0.67</v>
      </c>
      <c r="Z159" s="72">
        <f t="shared" si="99"/>
        <v>0.134</v>
      </c>
      <c r="AA159" s="73">
        <v>0.05093555093555094</v>
      </c>
      <c r="AB159" s="70">
        <f t="shared" si="100"/>
        <v>0.33</v>
      </c>
      <c r="AC159" s="2">
        <f t="shared" si="101"/>
        <v>0.0165</v>
      </c>
      <c r="AD159" s="70">
        <f t="shared" si="79"/>
        <v>0.33486968050514193</v>
      </c>
      <c r="AE159" s="74">
        <f t="shared" si="85"/>
        <v>0.8785074911927435</v>
      </c>
      <c r="AH159" s="59"/>
    </row>
    <row r="160" spans="1:34" ht="12">
      <c r="A160" s="67" t="s">
        <v>19</v>
      </c>
      <c r="B160" s="68">
        <v>710</v>
      </c>
      <c r="C160" s="68" t="s">
        <v>98</v>
      </c>
      <c r="D160" s="67">
        <v>1</v>
      </c>
      <c r="E160" s="67"/>
      <c r="F160" s="69">
        <v>58915.66820462126</v>
      </c>
      <c r="G160" s="70">
        <f t="shared" si="86"/>
        <v>0.16201933177379552</v>
      </c>
      <c r="H160" s="70">
        <f t="shared" si="87"/>
        <v>0.016201933177379554</v>
      </c>
      <c r="I160" s="69">
        <v>17932.965421674606</v>
      </c>
      <c r="J160" s="70">
        <f t="shared" si="88"/>
        <v>0.19206580347855592</v>
      </c>
      <c r="K160" s="70">
        <f t="shared" si="89"/>
        <v>0.019206580347855592</v>
      </c>
      <c r="L160" s="71">
        <v>1.3135420153425477</v>
      </c>
      <c r="M160" s="70">
        <f t="shared" si="90"/>
        <v>1</v>
      </c>
      <c r="N160" s="72">
        <f t="shared" si="91"/>
        <v>0.2</v>
      </c>
      <c r="O160" s="73">
        <v>0.05638494707531031</v>
      </c>
      <c r="P160" s="70">
        <f t="shared" si="92"/>
        <v>0.13772858509885433</v>
      </c>
      <c r="Q160" s="70">
        <f t="shared" si="93"/>
        <v>0.013772858509885433</v>
      </c>
      <c r="R160" s="73">
        <v>0.11941549470831306</v>
      </c>
      <c r="S160" s="70">
        <f t="shared" si="94"/>
        <v>0.33188476675019046</v>
      </c>
      <c r="T160" s="70">
        <f t="shared" si="95"/>
        <v>0.03318847667501905</v>
      </c>
      <c r="U160" s="69">
        <v>4093.490321331825</v>
      </c>
      <c r="V160" s="70">
        <f t="shared" si="96"/>
        <v>0.663192125748484</v>
      </c>
      <c r="W160" s="70">
        <f t="shared" si="97"/>
        <v>0.0994788188622726</v>
      </c>
      <c r="X160" s="69">
        <v>29.149797570850204</v>
      </c>
      <c r="Y160" s="70">
        <f t="shared" si="98"/>
        <v>0.67</v>
      </c>
      <c r="Z160" s="72">
        <f t="shared" si="99"/>
        <v>0.134</v>
      </c>
      <c r="AA160" s="73">
        <v>0.1037483266398929</v>
      </c>
      <c r="AB160" s="70">
        <f t="shared" si="100"/>
        <v>0.67</v>
      </c>
      <c r="AC160" s="2">
        <f t="shared" si="101"/>
        <v>0.0335</v>
      </c>
      <c r="AD160" s="70">
        <f t="shared" si="79"/>
        <v>0.5493486675724123</v>
      </c>
      <c r="AE160" s="74">
        <f t="shared" si="85"/>
        <v>1.092986478260014</v>
      </c>
      <c r="AH160" s="59"/>
    </row>
    <row r="161" spans="1:34" ht="12">
      <c r="A161" s="67" t="s">
        <v>19</v>
      </c>
      <c r="B161" s="68">
        <v>711</v>
      </c>
      <c r="C161" s="68" t="s">
        <v>99</v>
      </c>
      <c r="D161" s="67">
        <v>1</v>
      </c>
      <c r="E161" s="67"/>
      <c r="F161" s="69">
        <v>93866.21344712819</v>
      </c>
      <c r="G161" s="70">
        <f t="shared" si="86"/>
        <v>0.25813406929410443</v>
      </c>
      <c r="H161" s="70">
        <f t="shared" si="87"/>
        <v>0.025813406929410445</v>
      </c>
      <c r="I161" s="69">
        <v>31362.818006720245</v>
      </c>
      <c r="J161" s="70">
        <f t="shared" si="88"/>
        <v>0.33590232837519973</v>
      </c>
      <c r="K161" s="70">
        <f t="shared" si="89"/>
        <v>0.033590232837519975</v>
      </c>
      <c r="L161" s="71">
        <v>1.3759114108436474</v>
      </c>
      <c r="M161" s="70">
        <f t="shared" si="90"/>
        <v>1</v>
      </c>
      <c r="N161" s="72">
        <f t="shared" si="91"/>
        <v>0.2</v>
      </c>
      <c r="O161" s="73">
        <v>0.09196285819581139</v>
      </c>
      <c r="P161" s="70">
        <f t="shared" si="92"/>
        <v>0.22463290289230048</v>
      </c>
      <c r="Q161" s="70">
        <f t="shared" si="93"/>
        <v>0.02246329028923005</v>
      </c>
      <c r="R161" s="73">
        <v>0.1547838764944453</v>
      </c>
      <c r="S161" s="70">
        <f t="shared" si="94"/>
        <v>0.4301821206077802</v>
      </c>
      <c r="T161" s="70">
        <f t="shared" si="95"/>
        <v>0.04301821206077802</v>
      </c>
      <c r="U161" s="69">
        <v>3402.0954068295487</v>
      </c>
      <c r="V161" s="70">
        <f t="shared" si="96"/>
        <v>0.5511782629842321</v>
      </c>
      <c r="W161" s="70">
        <f t="shared" si="97"/>
        <v>0.08267673944763482</v>
      </c>
      <c r="X161" s="69">
        <v>20.266006804825242</v>
      </c>
      <c r="Y161" s="70">
        <f t="shared" si="98"/>
        <v>0.67</v>
      </c>
      <c r="Z161" s="72">
        <f t="shared" si="99"/>
        <v>0.134</v>
      </c>
      <c r="AA161" s="73">
        <v>0.11934426229508197</v>
      </c>
      <c r="AB161" s="70">
        <f t="shared" si="100"/>
        <v>0.67</v>
      </c>
      <c r="AC161" s="2">
        <f t="shared" si="101"/>
        <v>0.0335</v>
      </c>
      <c r="AD161" s="70">
        <f t="shared" si="79"/>
        <v>0.5750618815645733</v>
      </c>
      <c r="AE161" s="74">
        <f t="shared" si="85"/>
        <v>1.118699692252175</v>
      </c>
      <c r="AH161" s="59"/>
    </row>
    <row r="162" spans="1:34" ht="12">
      <c r="A162" s="67" t="s">
        <v>19</v>
      </c>
      <c r="B162" s="68">
        <v>712</v>
      </c>
      <c r="C162" s="68" t="s">
        <v>100</v>
      </c>
      <c r="D162" s="67">
        <v>1</v>
      </c>
      <c r="E162" s="67"/>
      <c r="F162" s="69">
        <v>363633.57112765283</v>
      </c>
      <c r="G162" s="70">
        <f t="shared" si="86"/>
        <v>1</v>
      </c>
      <c r="H162" s="70">
        <f t="shared" si="87"/>
        <v>0.1</v>
      </c>
      <c r="I162" s="69">
        <v>93368.86159267188</v>
      </c>
      <c r="J162" s="70">
        <f t="shared" si="88"/>
        <v>1</v>
      </c>
      <c r="K162" s="70">
        <f t="shared" si="89"/>
        <v>0.1</v>
      </c>
      <c r="L162" s="71">
        <v>0.88892471660934</v>
      </c>
      <c r="M162" s="70">
        <f t="shared" si="90"/>
        <v>0.67</v>
      </c>
      <c r="N162" s="72">
        <f t="shared" si="91"/>
        <v>0.134</v>
      </c>
      <c r="O162" s="73">
        <v>0.4093917543321901</v>
      </c>
      <c r="P162" s="70">
        <f t="shared" si="92"/>
        <v>1</v>
      </c>
      <c r="Q162" s="70">
        <f t="shared" si="93"/>
        <v>0.1</v>
      </c>
      <c r="R162" s="73">
        <v>0.2510555576542992</v>
      </c>
      <c r="S162" s="70">
        <f t="shared" si="94"/>
        <v>0.6977445883129243</v>
      </c>
      <c r="T162" s="70">
        <f t="shared" si="95"/>
        <v>0.06977445883129244</v>
      </c>
      <c r="U162" s="69">
        <v>2050.392641442355</v>
      </c>
      <c r="V162" s="70">
        <f t="shared" si="96"/>
        <v>0.3321869963661694</v>
      </c>
      <c r="W162" s="70">
        <f t="shared" si="97"/>
        <v>0.04982804945492541</v>
      </c>
      <c r="X162" s="69">
        <v>18.38110898272618</v>
      </c>
      <c r="Y162" s="70">
        <f t="shared" si="98"/>
        <v>1</v>
      </c>
      <c r="Z162" s="72">
        <f t="shared" si="99"/>
        <v>0.2</v>
      </c>
      <c r="AA162" s="73">
        <v>0.08549531649162645</v>
      </c>
      <c r="AB162" s="70">
        <f t="shared" si="100"/>
        <v>0.33</v>
      </c>
      <c r="AC162" s="2">
        <f t="shared" si="101"/>
        <v>0.0165</v>
      </c>
      <c r="AD162" s="70">
        <f t="shared" si="79"/>
        <v>0.7701025082862178</v>
      </c>
      <c r="AE162" s="74">
        <f t="shared" si="85"/>
        <v>1.3137403189738195</v>
      </c>
      <c r="AH162" s="59"/>
    </row>
    <row r="163" spans="1:34" ht="12">
      <c r="A163" s="67" t="s">
        <v>19</v>
      </c>
      <c r="B163" s="68">
        <v>713</v>
      </c>
      <c r="C163" s="68" t="s">
        <v>19</v>
      </c>
      <c r="D163" s="67">
        <v>1</v>
      </c>
      <c r="E163" s="67"/>
      <c r="F163" s="69">
        <v>133366.02546551102</v>
      </c>
      <c r="G163" s="70">
        <f t="shared" si="86"/>
        <v>0.3667593865218048</v>
      </c>
      <c r="H163" s="70">
        <f t="shared" si="87"/>
        <v>0.03667593865218048</v>
      </c>
      <c r="I163" s="69">
        <v>33614.451526304256</v>
      </c>
      <c r="J163" s="70">
        <f t="shared" si="88"/>
        <v>0.36001779343684864</v>
      </c>
      <c r="K163" s="70">
        <f t="shared" si="89"/>
        <v>0.03600177934368486</v>
      </c>
      <c r="L163" s="71">
        <v>1.0475205464927766</v>
      </c>
      <c r="M163" s="70">
        <f t="shared" si="90"/>
        <v>1</v>
      </c>
      <c r="N163" s="72">
        <f t="shared" si="91"/>
        <v>0.2</v>
      </c>
      <c r="O163" s="73">
        <v>0.12960910413216375</v>
      </c>
      <c r="P163" s="70">
        <f t="shared" si="92"/>
        <v>0.3165894348399501</v>
      </c>
      <c r="Q163" s="70">
        <f t="shared" si="93"/>
        <v>0.03165894348399501</v>
      </c>
      <c r="R163" s="73">
        <v>0.3598101108334299</v>
      </c>
      <c r="S163" s="70">
        <f t="shared" si="94"/>
        <v>1</v>
      </c>
      <c r="T163" s="70">
        <f t="shared" si="95"/>
        <v>0.1</v>
      </c>
      <c r="U163" s="69">
        <v>6172.40489203921</v>
      </c>
      <c r="V163" s="70">
        <f t="shared" si="96"/>
        <v>1</v>
      </c>
      <c r="W163" s="70">
        <f t="shared" si="97"/>
        <v>0.15</v>
      </c>
      <c r="X163" s="69">
        <v>23.24994802854965</v>
      </c>
      <c r="Y163" s="70">
        <f t="shared" si="98"/>
        <v>0.67</v>
      </c>
      <c r="Z163" s="72">
        <f t="shared" si="99"/>
        <v>0.134</v>
      </c>
      <c r="AA163" s="73">
        <v>0.09514087382605145</v>
      </c>
      <c r="AB163" s="70">
        <f t="shared" si="100"/>
        <v>0.33</v>
      </c>
      <c r="AC163" s="2">
        <f t="shared" si="101"/>
        <v>0.0165</v>
      </c>
      <c r="AD163" s="70">
        <f t="shared" si="79"/>
        <v>0.7048366614798603</v>
      </c>
      <c r="AE163" s="74">
        <f t="shared" si="85"/>
        <v>1.2484744721674619</v>
      </c>
      <c r="AH163" s="59"/>
    </row>
    <row r="164" spans="1:34" ht="12">
      <c r="A164" s="67" t="s">
        <v>19</v>
      </c>
      <c r="B164" s="68">
        <v>714</v>
      </c>
      <c r="C164" s="68" t="s">
        <v>101</v>
      </c>
      <c r="D164" s="67">
        <v>1</v>
      </c>
      <c r="E164" s="67"/>
      <c r="F164" s="69">
        <v>8271.927458881742</v>
      </c>
      <c r="G164" s="70">
        <f t="shared" si="86"/>
        <v>0.022747975202701786</v>
      </c>
      <c r="H164" s="70">
        <f t="shared" si="87"/>
        <v>0.0022747975202701788</v>
      </c>
      <c r="I164" s="69">
        <v>2866.099021303</v>
      </c>
      <c r="J164" s="70">
        <f t="shared" si="88"/>
        <v>0.030696518865213924</v>
      </c>
      <c r="K164" s="70">
        <f t="shared" si="89"/>
        <v>0.0030696518865213924</v>
      </c>
      <c r="L164" s="71">
        <v>1.4936961170576577</v>
      </c>
      <c r="M164" s="70">
        <f t="shared" si="90"/>
        <v>1</v>
      </c>
      <c r="N164" s="72">
        <f t="shared" si="91"/>
        <v>0.2</v>
      </c>
      <c r="O164" s="73">
        <v>0.011086745804567522</v>
      </c>
      <c r="P164" s="70">
        <f t="shared" si="92"/>
        <v>0.027081018821818955</v>
      </c>
      <c r="Q164" s="70">
        <f t="shared" si="93"/>
        <v>0.0027081018821818958</v>
      </c>
      <c r="R164" s="73">
        <v>0.011043745009612195</v>
      </c>
      <c r="S164" s="70">
        <f t="shared" si="94"/>
        <v>0.03069325924174703</v>
      </c>
      <c r="T164" s="70">
        <f t="shared" si="95"/>
        <v>0.0030693259241747033</v>
      </c>
      <c r="U164" s="69">
        <v>802.1081639057031</v>
      </c>
      <c r="V164" s="70">
        <f t="shared" si="96"/>
        <v>0.12995067205332125</v>
      </c>
      <c r="W164" s="70">
        <f t="shared" si="97"/>
        <v>0.019492600807998188</v>
      </c>
      <c r="X164" s="69">
        <v>52.0269442743417</v>
      </c>
      <c r="Y164" s="70">
        <f t="shared" si="98"/>
        <v>0.33</v>
      </c>
      <c r="Z164" s="72">
        <f t="shared" si="99"/>
        <v>0.066</v>
      </c>
      <c r="AA164" s="73">
        <v>0.058300395256917</v>
      </c>
      <c r="AB164" s="70">
        <f t="shared" si="100"/>
        <v>0.33</v>
      </c>
      <c r="AC164" s="2">
        <f t="shared" si="101"/>
        <v>0.0165</v>
      </c>
      <c r="AD164" s="70">
        <f t="shared" si="79"/>
        <v>0.3131144780211464</v>
      </c>
      <c r="AE164" s="74">
        <f t="shared" si="85"/>
        <v>0.856752288708748</v>
      </c>
      <c r="AH164" s="59"/>
    </row>
    <row r="165" spans="1:34" ht="12">
      <c r="A165" s="67" t="s">
        <v>19</v>
      </c>
      <c r="B165" s="68">
        <v>715</v>
      </c>
      <c r="C165" s="68" t="s">
        <v>102</v>
      </c>
      <c r="D165" s="67">
        <v>1</v>
      </c>
      <c r="E165" s="67"/>
      <c r="F165" s="69">
        <v>97598.63884622627</v>
      </c>
      <c r="G165" s="70">
        <f t="shared" si="86"/>
        <v>0.26839831796488467</v>
      </c>
      <c r="H165" s="70">
        <f t="shared" si="87"/>
        <v>0.026839831796488467</v>
      </c>
      <c r="I165" s="69">
        <v>23038.03244919202</v>
      </c>
      <c r="J165" s="70">
        <f t="shared" si="88"/>
        <v>0.2467421371130884</v>
      </c>
      <c r="K165" s="70">
        <f t="shared" si="89"/>
        <v>0.024674213711308842</v>
      </c>
      <c r="L165" s="71">
        <v>1.0413866290255405</v>
      </c>
      <c r="M165" s="70">
        <f t="shared" si="90"/>
        <v>1</v>
      </c>
      <c r="N165" s="72">
        <f t="shared" si="91"/>
        <v>0.2</v>
      </c>
      <c r="O165" s="73">
        <v>0.08500296553117685</v>
      </c>
      <c r="P165" s="70">
        <f t="shared" si="92"/>
        <v>0.20763233414370003</v>
      </c>
      <c r="Q165" s="70">
        <f t="shared" si="93"/>
        <v>0.020763233414370003</v>
      </c>
      <c r="R165" s="73">
        <v>0</v>
      </c>
      <c r="S165" s="70">
        <f t="shared" si="94"/>
        <v>0</v>
      </c>
      <c r="T165" s="70">
        <f t="shared" si="95"/>
        <v>0</v>
      </c>
      <c r="U165" s="69">
        <v>3393.650498800325</v>
      </c>
      <c r="V165" s="70">
        <f t="shared" si="96"/>
        <v>0.5498100915539821</v>
      </c>
      <c r="W165" s="70">
        <f t="shared" si="97"/>
        <v>0.08247151373309732</v>
      </c>
      <c r="X165" s="69">
        <v>26.54180602006689</v>
      </c>
      <c r="Y165" s="70">
        <f t="shared" si="98"/>
        <v>0.67</v>
      </c>
      <c r="Z165" s="72">
        <f t="shared" si="99"/>
        <v>0.134</v>
      </c>
      <c r="AA165" s="73">
        <v>0.09404626469472886</v>
      </c>
      <c r="AB165" s="70">
        <f t="shared" si="100"/>
        <v>0.33</v>
      </c>
      <c r="AC165" s="2">
        <f t="shared" si="101"/>
        <v>0.0165</v>
      </c>
      <c r="AD165" s="70">
        <f t="shared" si="79"/>
        <v>0.5052487926552647</v>
      </c>
      <c r="AE165" s="74">
        <f t="shared" si="85"/>
        <v>1.0488866033428663</v>
      </c>
      <c r="AH165" s="59"/>
    </row>
    <row r="166" spans="1:34" ht="12">
      <c r="A166" s="67" t="s">
        <v>19</v>
      </c>
      <c r="B166" s="68">
        <v>799</v>
      </c>
      <c r="C166" s="68" t="s">
        <v>492</v>
      </c>
      <c r="D166" s="67">
        <v>1</v>
      </c>
      <c r="E166" s="67"/>
      <c r="F166" s="69">
        <v>2957.174133948425</v>
      </c>
      <c r="G166" s="70">
        <f t="shared" si="86"/>
        <v>0.008132291319467628</v>
      </c>
      <c r="H166" s="70">
        <f t="shared" si="87"/>
        <v>0.0008132291319467628</v>
      </c>
      <c r="I166" s="69">
        <v>505.50249936645514</v>
      </c>
      <c r="J166" s="70">
        <f t="shared" si="88"/>
        <v>0.005414037300484018</v>
      </c>
      <c r="K166" s="70">
        <f t="shared" si="89"/>
        <v>0.0005414037300484018</v>
      </c>
      <c r="L166" s="71">
        <v>0.825969380590594</v>
      </c>
      <c r="M166" s="70">
        <f t="shared" si="90"/>
        <v>0.67</v>
      </c>
      <c r="N166" s="72">
        <f t="shared" si="91"/>
        <v>0.134</v>
      </c>
      <c r="O166" s="73">
        <v>0.0039010738292324554</v>
      </c>
      <c r="P166" s="70">
        <f t="shared" si="92"/>
        <v>0.009528950663884237</v>
      </c>
      <c r="Q166" s="70">
        <f t="shared" si="93"/>
        <v>0.0009528950663884238</v>
      </c>
      <c r="R166" s="73">
        <v>0.0013013783526634754</v>
      </c>
      <c r="S166" s="70">
        <f t="shared" si="94"/>
        <v>0.0036168476468020493</v>
      </c>
      <c r="T166" s="70">
        <f t="shared" si="95"/>
        <v>0.00036168476468020493</v>
      </c>
      <c r="U166" s="69">
        <v>0</v>
      </c>
      <c r="V166" s="70">
        <f t="shared" si="96"/>
        <v>0</v>
      </c>
      <c r="W166" s="70">
        <f t="shared" si="97"/>
        <v>0</v>
      </c>
      <c r="X166" s="69">
        <v>19.935086441014768</v>
      </c>
      <c r="Y166" s="70">
        <f t="shared" si="98"/>
        <v>1</v>
      </c>
      <c r="Z166" s="72">
        <f t="shared" si="99"/>
        <v>0.2</v>
      </c>
      <c r="AA166" s="73">
        <v>0.07219343696027634</v>
      </c>
      <c r="AB166" s="70">
        <f t="shared" si="100"/>
        <v>0.33</v>
      </c>
      <c r="AC166" s="2">
        <f t="shared" si="101"/>
        <v>0.0165</v>
      </c>
      <c r="AD166" s="70">
        <f t="shared" si="79"/>
        <v>0.35316921269306384</v>
      </c>
      <c r="AE166" s="74">
        <f t="shared" si="85"/>
        <v>0.8968070233806655</v>
      </c>
      <c r="AH166" s="59"/>
    </row>
    <row r="167" spans="1:34" ht="12">
      <c r="A167" s="67" t="s">
        <v>19</v>
      </c>
      <c r="B167" s="68">
        <v>702</v>
      </c>
      <c r="C167" s="68" t="s">
        <v>90</v>
      </c>
      <c r="D167" s="67">
        <v>0</v>
      </c>
      <c r="E167" s="67"/>
      <c r="F167" s="69"/>
      <c r="G167" s="70"/>
      <c r="H167" s="70"/>
      <c r="I167" s="69"/>
      <c r="J167" s="70"/>
      <c r="K167" s="70"/>
      <c r="L167" s="71"/>
      <c r="M167" s="70"/>
      <c r="N167" s="72"/>
      <c r="O167" s="73"/>
      <c r="P167" s="70"/>
      <c r="Q167" s="70"/>
      <c r="R167" s="73"/>
      <c r="S167" s="70"/>
      <c r="T167" s="70"/>
      <c r="U167" s="69"/>
      <c r="V167" s="70"/>
      <c r="W167" s="70"/>
      <c r="X167" s="69"/>
      <c r="Y167" s="70"/>
      <c r="Z167" s="72"/>
      <c r="AA167" s="73"/>
      <c r="AB167" s="70"/>
      <c r="AC167" s="2"/>
      <c r="AD167" s="70"/>
      <c r="AE167" s="74">
        <f t="shared" si="85"/>
        <v>1</v>
      </c>
      <c r="AH167" s="59"/>
    </row>
    <row r="168" spans="1:34" ht="12">
      <c r="A168" s="67" t="s">
        <v>19</v>
      </c>
      <c r="B168" s="68">
        <v>703</v>
      </c>
      <c r="C168" s="68" t="s">
        <v>91</v>
      </c>
      <c r="D168" s="67">
        <v>0</v>
      </c>
      <c r="E168" s="67"/>
      <c r="F168" s="69"/>
      <c r="G168" s="70"/>
      <c r="H168" s="70"/>
      <c r="I168" s="69"/>
      <c r="J168" s="70"/>
      <c r="K168" s="70"/>
      <c r="L168" s="71"/>
      <c r="M168" s="70"/>
      <c r="N168" s="72"/>
      <c r="O168" s="73"/>
      <c r="P168" s="70"/>
      <c r="Q168" s="70"/>
      <c r="R168" s="73"/>
      <c r="S168" s="70"/>
      <c r="T168" s="70"/>
      <c r="U168" s="69"/>
      <c r="V168" s="70"/>
      <c r="W168" s="70"/>
      <c r="X168" s="69"/>
      <c r="Y168" s="70"/>
      <c r="Z168" s="72"/>
      <c r="AA168" s="73"/>
      <c r="AB168" s="70"/>
      <c r="AC168" s="2"/>
      <c r="AD168" s="70"/>
      <c r="AE168" s="74">
        <f t="shared" si="85"/>
        <v>1</v>
      </c>
      <c r="AH168" s="59"/>
    </row>
    <row r="169" spans="1:34" ht="12">
      <c r="A169" s="67" t="s">
        <v>19</v>
      </c>
      <c r="B169" s="68">
        <v>704</v>
      </c>
      <c r="C169" s="68" t="s">
        <v>92</v>
      </c>
      <c r="D169" s="67">
        <v>0</v>
      </c>
      <c r="E169" s="67"/>
      <c r="F169" s="69"/>
      <c r="G169" s="70"/>
      <c r="H169" s="70"/>
      <c r="I169" s="69"/>
      <c r="J169" s="70"/>
      <c r="K169" s="70"/>
      <c r="L169" s="71"/>
      <c r="M169" s="70"/>
      <c r="N169" s="72"/>
      <c r="O169" s="73"/>
      <c r="P169" s="70"/>
      <c r="Q169" s="70"/>
      <c r="R169" s="73"/>
      <c r="S169" s="70"/>
      <c r="T169" s="70"/>
      <c r="U169" s="69"/>
      <c r="V169" s="70"/>
      <c r="W169" s="70"/>
      <c r="X169" s="69"/>
      <c r="Y169" s="70"/>
      <c r="Z169" s="72"/>
      <c r="AA169" s="73"/>
      <c r="AB169" s="70"/>
      <c r="AC169" s="2"/>
      <c r="AD169" s="70"/>
      <c r="AE169" s="74">
        <f t="shared" si="85"/>
        <v>1</v>
      </c>
      <c r="AH169" s="59"/>
    </row>
    <row r="170" spans="1:34" ht="12">
      <c r="A170" s="67" t="s">
        <v>19</v>
      </c>
      <c r="B170" s="68">
        <v>705</v>
      </c>
      <c r="C170" s="68" t="s">
        <v>93</v>
      </c>
      <c r="D170" s="67">
        <v>0</v>
      </c>
      <c r="E170" s="67"/>
      <c r="F170" s="69"/>
      <c r="G170" s="70"/>
      <c r="H170" s="70"/>
      <c r="I170" s="69"/>
      <c r="J170" s="70"/>
      <c r="K170" s="70"/>
      <c r="L170" s="71"/>
      <c r="M170" s="70"/>
      <c r="N170" s="72"/>
      <c r="O170" s="73"/>
      <c r="P170" s="70"/>
      <c r="Q170" s="70"/>
      <c r="R170" s="73"/>
      <c r="S170" s="70"/>
      <c r="T170" s="70"/>
      <c r="U170" s="69"/>
      <c r="V170" s="70"/>
      <c r="W170" s="70"/>
      <c r="X170" s="69"/>
      <c r="Y170" s="70"/>
      <c r="Z170" s="72"/>
      <c r="AA170" s="73"/>
      <c r="AB170" s="70"/>
      <c r="AC170" s="2"/>
      <c r="AD170" s="70"/>
      <c r="AE170" s="74">
        <f t="shared" si="85"/>
        <v>1</v>
      </c>
      <c r="AH170" s="59"/>
    </row>
    <row r="171" spans="1:34" ht="12">
      <c r="A171" s="67" t="s">
        <v>19</v>
      </c>
      <c r="B171" s="68">
        <v>706</v>
      </c>
      <c r="C171" s="68" t="s">
        <v>94</v>
      </c>
      <c r="D171" s="67">
        <v>0</v>
      </c>
      <c r="E171" s="67"/>
      <c r="F171" s="69"/>
      <c r="G171" s="70"/>
      <c r="H171" s="70"/>
      <c r="I171" s="69"/>
      <c r="J171" s="70"/>
      <c r="K171" s="70"/>
      <c r="L171" s="71"/>
      <c r="M171" s="70"/>
      <c r="N171" s="72"/>
      <c r="O171" s="73"/>
      <c r="P171" s="70"/>
      <c r="Q171" s="70"/>
      <c r="R171" s="73"/>
      <c r="S171" s="70"/>
      <c r="T171" s="70"/>
      <c r="U171" s="69"/>
      <c r="V171" s="70"/>
      <c r="W171" s="70"/>
      <c r="X171" s="69"/>
      <c r="Y171" s="70"/>
      <c r="Z171" s="72"/>
      <c r="AA171" s="73"/>
      <c r="AB171" s="70"/>
      <c r="AC171" s="2"/>
      <c r="AD171" s="70"/>
      <c r="AE171" s="74">
        <f t="shared" si="85"/>
        <v>1</v>
      </c>
      <c r="AH171" s="59"/>
    </row>
    <row r="172" spans="1:34" ht="12">
      <c r="A172" s="67" t="s">
        <v>19</v>
      </c>
      <c r="B172" s="68">
        <v>707</v>
      </c>
      <c r="C172" s="68" t="s">
        <v>95</v>
      </c>
      <c r="D172" s="67">
        <v>0</v>
      </c>
      <c r="E172" s="67"/>
      <c r="F172" s="69"/>
      <c r="G172" s="70"/>
      <c r="H172" s="70"/>
      <c r="I172" s="69"/>
      <c r="J172" s="70"/>
      <c r="K172" s="70"/>
      <c r="L172" s="71"/>
      <c r="M172" s="70"/>
      <c r="N172" s="72"/>
      <c r="O172" s="73"/>
      <c r="P172" s="70"/>
      <c r="Q172" s="70"/>
      <c r="R172" s="73"/>
      <c r="S172" s="70"/>
      <c r="T172" s="70"/>
      <c r="U172" s="69"/>
      <c r="V172" s="70"/>
      <c r="W172" s="70"/>
      <c r="X172" s="69"/>
      <c r="Y172" s="70"/>
      <c r="Z172" s="72"/>
      <c r="AA172" s="73"/>
      <c r="AB172" s="70"/>
      <c r="AC172" s="2"/>
      <c r="AD172" s="70"/>
      <c r="AE172" s="74">
        <f t="shared" si="85"/>
        <v>1</v>
      </c>
      <c r="AH172" s="59"/>
    </row>
    <row r="173" spans="1:34" ht="12">
      <c r="A173" s="67" t="s">
        <v>19</v>
      </c>
      <c r="B173" s="68">
        <v>708</v>
      </c>
      <c r="C173" s="68" t="s">
        <v>96</v>
      </c>
      <c r="D173" s="67">
        <v>0</v>
      </c>
      <c r="E173" s="67"/>
      <c r="F173" s="69"/>
      <c r="G173" s="70"/>
      <c r="H173" s="70"/>
      <c r="I173" s="69"/>
      <c r="J173" s="70"/>
      <c r="K173" s="70"/>
      <c r="L173" s="71"/>
      <c r="M173" s="70"/>
      <c r="N173" s="72"/>
      <c r="O173" s="73"/>
      <c r="P173" s="70"/>
      <c r="Q173" s="70"/>
      <c r="R173" s="73"/>
      <c r="S173" s="70"/>
      <c r="T173" s="70"/>
      <c r="U173" s="69"/>
      <c r="V173" s="70"/>
      <c r="W173" s="70"/>
      <c r="X173" s="69"/>
      <c r="Y173" s="70"/>
      <c r="Z173" s="72"/>
      <c r="AA173" s="73"/>
      <c r="AB173" s="70"/>
      <c r="AC173" s="2"/>
      <c r="AD173" s="70"/>
      <c r="AE173" s="74">
        <f t="shared" si="85"/>
        <v>1</v>
      </c>
      <c r="AH173" s="59"/>
    </row>
    <row r="174" spans="1:34" ht="12">
      <c r="A174" s="67" t="s">
        <v>19</v>
      </c>
      <c r="B174" s="68">
        <v>709</v>
      </c>
      <c r="C174" s="68" t="s">
        <v>97</v>
      </c>
      <c r="D174" s="67">
        <v>0</v>
      </c>
      <c r="E174" s="67"/>
      <c r="F174" s="69"/>
      <c r="G174" s="70"/>
      <c r="H174" s="70"/>
      <c r="I174" s="69"/>
      <c r="J174" s="70"/>
      <c r="K174" s="70"/>
      <c r="L174" s="71"/>
      <c r="M174" s="70"/>
      <c r="N174" s="72"/>
      <c r="O174" s="73"/>
      <c r="P174" s="70"/>
      <c r="Q174" s="70"/>
      <c r="R174" s="73"/>
      <c r="S174" s="70"/>
      <c r="T174" s="70"/>
      <c r="U174" s="69"/>
      <c r="V174" s="70"/>
      <c r="W174" s="70"/>
      <c r="X174" s="69"/>
      <c r="Y174" s="70"/>
      <c r="Z174" s="72"/>
      <c r="AA174" s="73"/>
      <c r="AB174" s="70"/>
      <c r="AC174" s="2"/>
      <c r="AD174" s="70"/>
      <c r="AE174" s="74">
        <f t="shared" si="85"/>
        <v>1</v>
      </c>
      <c r="AH174" s="59"/>
    </row>
    <row r="175" spans="1:34" ht="12">
      <c r="A175" s="67" t="s">
        <v>19</v>
      </c>
      <c r="B175" s="68">
        <v>710</v>
      </c>
      <c r="C175" s="68" t="s">
        <v>98</v>
      </c>
      <c r="D175" s="67">
        <v>0</v>
      </c>
      <c r="E175" s="67"/>
      <c r="F175" s="69"/>
      <c r="G175" s="70"/>
      <c r="H175" s="70"/>
      <c r="I175" s="69"/>
      <c r="J175" s="70"/>
      <c r="K175" s="70"/>
      <c r="L175" s="71"/>
      <c r="M175" s="70"/>
      <c r="N175" s="72"/>
      <c r="O175" s="73"/>
      <c r="P175" s="70"/>
      <c r="Q175" s="70"/>
      <c r="R175" s="73"/>
      <c r="S175" s="70"/>
      <c r="T175" s="70"/>
      <c r="U175" s="69"/>
      <c r="V175" s="70"/>
      <c r="W175" s="70"/>
      <c r="X175" s="69"/>
      <c r="Y175" s="70"/>
      <c r="Z175" s="72"/>
      <c r="AA175" s="73"/>
      <c r="AB175" s="70"/>
      <c r="AC175" s="2"/>
      <c r="AD175" s="70"/>
      <c r="AE175" s="74">
        <f t="shared" si="85"/>
        <v>1</v>
      </c>
      <c r="AH175" s="59"/>
    </row>
    <row r="176" spans="1:34" ht="12">
      <c r="A176" s="67" t="s">
        <v>19</v>
      </c>
      <c r="B176" s="68">
        <v>711</v>
      </c>
      <c r="C176" s="68" t="s">
        <v>99</v>
      </c>
      <c r="D176" s="67">
        <v>0</v>
      </c>
      <c r="E176" s="67"/>
      <c r="F176" s="69"/>
      <c r="G176" s="70"/>
      <c r="H176" s="70"/>
      <c r="I176" s="69"/>
      <c r="J176" s="70"/>
      <c r="K176" s="70"/>
      <c r="L176" s="71"/>
      <c r="M176" s="70"/>
      <c r="N176" s="72"/>
      <c r="O176" s="73"/>
      <c r="P176" s="70"/>
      <c r="Q176" s="70"/>
      <c r="R176" s="73"/>
      <c r="S176" s="70"/>
      <c r="T176" s="70"/>
      <c r="U176" s="69"/>
      <c r="V176" s="70"/>
      <c r="W176" s="70"/>
      <c r="X176" s="69"/>
      <c r="Y176" s="70"/>
      <c r="Z176" s="72"/>
      <c r="AA176" s="73"/>
      <c r="AB176" s="70"/>
      <c r="AC176" s="2"/>
      <c r="AD176" s="70"/>
      <c r="AE176" s="74">
        <f t="shared" si="85"/>
        <v>1</v>
      </c>
      <c r="AH176" s="59"/>
    </row>
    <row r="177" spans="1:34" ht="12">
      <c r="A177" s="67" t="s">
        <v>19</v>
      </c>
      <c r="B177" s="68">
        <v>712</v>
      </c>
      <c r="C177" s="68" t="s">
        <v>100</v>
      </c>
      <c r="D177" s="67">
        <v>0</v>
      </c>
      <c r="E177" s="67"/>
      <c r="F177" s="69"/>
      <c r="G177" s="70"/>
      <c r="H177" s="70"/>
      <c r="I177" s="69"/>
      <c r="J177" s="70"/>
      <c r="K177" s="70"/>
      <c r="L177" s="71"/>
      <c r="M177" s="70"/>
      <c r="N177" s="72"/>
      <c r="O177" s="73"/>
      <c r="P177" s="70"/>
      <c r="Q177" s="70"/>
      <c r="R177" s="73"/>
      <c r="S177" s="70"/>
      <c r="T177" s="70"/>
      <c r="U177" s="69"/>
      <c r="V177" s="70"/>
      <c r="W177" s="70"/>
      <c r="X177" s="69"/>
      <c r="Y177" s="70"/>
      <c r="Z177" s="72"/>
      <c r="AA177" s="73"/>
      <c r="AB177" s="70"/>
      <c r="AC177" s="2"/>
      <c r="AD177" s="70"/>
      <c r="AE177" s="74">
        <f t="shared" si="85"/>
        <v>1</v>
      </c>
      <c r="AH177" s="59"/>
    </row>
    <row r="178" spans="1:34" ht="12">
      <c r="A178" s="67" t="s">
        <v>19</v>
      </c>
      <c r="B178" s="68">
        <v>713</v>
      </c>
      <c r="C178" s="68" t="s">
        <v>19</v>
      </c>
      <c r="D178" s="67">
        <v>0</v>
      </c>
      <c r="E178" s="6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70"/>
      <c r="AE178" s="74">
        <f t="shared" si="85"/>
        <v>1</v>
      </c>
      <c r="AH178" s="59"/>
    </row>
    <row r="179" spans="1:34" ht="12">
      <c r="A179" s="67" t="s">
        <v>19</v>
      </c>
      <c r="B179" s="68">
        <v>714</v>
      </c>
      <c r="C179" s="68" t="s">
        <v>101</v>
      </c>
      <c r="D179" s="67">
        <v>0</v>
      </c>
      <c r="E179" s="67"/>
      <c r="F179" s="69"/>
      <c r="G179" s="70"/>
      <c r="H179" s="70"/>
      <c r="I179" s="69"/>
      <c r="J179" s="70"/>
      <c r="K179" s="70"/>
      <c r="L179" s="71"/>
      <c r="M179" s="70"/>
      <c r="N179" s="72"/>
      <c r="O179" s="73"/>
      <c r="P179" s="70"/>
      <c r="Q179" s="70"/>
      <c r="R179" s="73"/>
      <c r="S179" s="70"/>
      <c r="T179" s="70"/>
      <c r="U179" s="69"/>
      <c r="V179" s="70"/>
      <c r="W179" s="70"/>
      <c r="X179" s="69"/>
      <c r="Y179" s="70"/>
      <c r="Z179" s="72"/>
      <c r="AA179" s="73"/>
      <c r="AB179" s="70"/>
      <c r="AC179" s="2"/>
      <c r="AD179" s="70"/>
      <c r="AE179" s="74">
        <f t="shared" si="85"/>
        <v>1</v>
      </c>
      <c r="AH179" s="59"/>
    </row>
    <row r="180" spans="1:34" ht="12">
      <c r="A180" s="67" t="s">
        <v>19</v>
      </c>
      <c r="B180" s="68">
        <v>715</v>
      </c>
      <c r="C180" s="68" t="s">
        <v>102</v>
      </c>
      <c r="D180" s="67">
        <v>0</v>
      </c>
      <c r="E180" s="67"/>
      <c r="F180" s="69"/>
      <c r="G180" s="70"/>
      <c r="H180" s="70"/>
      <c r="I180" s="69"/>
      <c r="J180" s="70"/>
      <c r="K180" s="70"/>
      <c r="L180" s="71"/>
      <c r="M180" s="70"/>
      <c r="N180" s="72"/>
      <c r="O180" s="73"/>
      <c r="P180" s="70"/>
      <c r="Q180" s="70"/>
      <c r="R180" s="73"/>
      <c r="S180" s="70"/>
      <c r="T180" s="70"/>
      <c r="U180" s="69"/>
      <c r="V180" s="70"/>
      <c r="W180" s="70"/>
      <c r="X180" s="69"/>
      <c r="Y180" s="70"/>
      <c r="Z180" s="72"/>
      <c r="AA180" s="73"/>
      <c r="AB180" s="70"/>
      <c r="AC180" s="2"/>
      <c r="AD180" s="70"/>
      <c r="AE180" s="74">
        <f t="shared" si="85"/>
        <v>1</v>
      </c>
      <c r="AH180" s="59"/>
    </row>
    <row r="181" spans="1:34" ht="12">
      <c r="A181" s="67" t="s">
        <v>19</v>
      </c>
      <c r="B181" s="68">
        <v>799</v>
      </c>
      <c r="C181" s="68" t="s">
        <v>492</v>
      </c>
      <c r="D181" s="67">
        <v>0</v>
      </c>
      <c r="E181" s="67"/>
      <c r="F181" s="69"/>
      <c r="G181" s="70"/>
      <c r="H181" s="70"/>
      <c r="I181" s="69"/>
      <c r="J181" s="70"/>
      <c r="K181" s="70"/>
      <c r="L181" s="71"/>
      <c r="M181" s="70"/>
      <c r="N181" s="72"/>
      <c r="O181" s="73"/>
      <c r="P181" s="70"/>
      <c r="Q181" s="70"/>
      <c r="R181" s="73"/>
      <c r="S181" s="70"/>
      <c r="T181" s="70"/>
      <c r="U181" s="69"/>
      <c r="V181" s="70"/>
      <c r="W181" s="70"/>
      <c r="X181" s="69"/>
      <c r="Y181" s="70"/>
      <c r="Z181" s="72"/>
      <c r="AA181" s="73"/>
      <c r="AB181" s="70"/>
      <c r="AC181" s="2"/>
      <c r="AD181" s="70"/>
      <c r="AE181" s="74">
        <f t="shared" si="85"/>
        <v>1</v>
      </c>
      <c r="AH181" s="59"/>
    </row>
    <row r="182" spans="1:34" ht="12">
      <c r="A182" s="67" t="s">
        <v>21</v>
      </c>
      <c r="B182" s="68">
        <v>801</v>
      </c>
      <c r="C182" s="68" t="s">
        <v>104</v>
      </c>
      <c r="D182" s="67">
        <v>1</v>
      </c>
      <c r="E182" s="67"/>
      <c r="F182" s="69">
        <v>13385.79630625734</v>
      </c>
      <c r="G182" s="70">
        <f aca="true" t="shared" si="102" ref="G182:G189">F182/MAX(F$182:F$197)</f>
        <v>0.3233218774401048</v>
      </c>
      <c r="H182" s="70">
        <f aca="true" t="shared" si="103" ref="H182:H189">G182*$D$5</f>
        <v>0.032332187744010484</v>
      </c>
      <c r="I182" s="69">
        <v>2890.8456183833673</v>
      </c>
      <c r="J182" s="70">
        <f aca="true" t="shared" si="104" ref="J182:J189">I182/MAX(I$182:I$197)</f>
        <v>0.48739292824126</v>
      </c>
      <c r="K182" s="70">
        <f aca="true" t="shared" si="105" ref="K182:K189">J182*$D$6</f>
        <v>0.04873929282412601</v>
      </c>
      <c r="L182" s="71">
        <v>1.2825959540152803</v>
      </c>
      <c r="M182" s="70">
        <f aca="true" t="shared" si="106" ref="M182:M189">IF(L182&gt;1,1,IF(L182&gt;0.67,0.67,IF(L182&gt;0.33,0.33,0)))</f>
        <v>1</v>
      </c>
      <c r="N182" s="72">
        <f aca="true" t="shared" si="107" ref="N182:N189">M182*$D$7</f>
        <v>0.2</v>
      </c>
      <c r="O182" s="73">
        <v>0.10598874583545964</v>
      </c>
      <c r="P182" s="70">
        <f aca="true" t="shared" si="108" ref="P182:P189">O182/MAX(O$182:O$197)</f>
        <v>0.31302072879689957</v>
      </c>
      <c r="Q182" s="70">
        <f aca="true" t="shared" si="109" ref="Q182:Q189">P182*$D$8</f>
        <v>0.03130207287968996</v>
      </c>
      <c r="R182" s="73">
        <v>0</v>
      </c>
      <c r="S182" s="70">
        <f aca="true" t="shared" si="110" ref="S182:S189">R182/MAX(R$182:R$197)</f>
        <v>0</v>
      </c>
      <c r="T182" s="70">
        <f aca="true" t="shared" si="111" ref="T182:T189">S182*$D$9</f>
        <v>0</v>
      </c>
      <c r="U182" s="69">
        <v>1092.3182910183057</v>
      </c>
      <c r="V182" s="70">
        <f aca="true" t="shared" si="112" ref="V182:V189">U182/MAX(U$182:U$197)</f>
        <v>0.913698045677556</v>
      </c>
      <c r="W182" s="70">
        <f aca="true" t="shared" si="113" ref="W182:W189">V182*$D$10</f>
        <v>0.1370547068516334</v>
      </c>
      <c r="X182" s="69">
        <v>99.84</v>
      </c>
      <c r="Y182" s="70">
        <f aca="true" t="shared" si="114" ref="Y182:Y189">IF(X182&lt;20,1,IF(X182&lt;40,0.67,IF(X182&lt;90,0.33,0)))</f>
        <v>0</v>
      </c>
      <c r="Z182" s="72">
        <f aca="true" t="shared" si="115" ref="Z182:Z189">Y182*$D$11</f>
        <v>0</v>
      </c>
      <c r="AA182" s="73">
        <v>0.04094488188976378</v>
      </c>
      <c r="AB182" s="70">
        <f aca="true" t="shared" si="116" ref="AB182:AB189">IF(AA182&gt;0.2,1,IF(AA182&gt;0.1,0.67,0.33))</f>
        <v>0.33</v>
      </c>
      <c r="AC182" s="2">
        <f aca="true" t="shared" si="117" ref="AC182:AC189">AB182*$D$12</f>
        <v>0.0165</v>
      </c>
      <c r="AD182" s="70">
        <f aca="true" t="shared" si="118" ref="AD182:AD189">IF(D182&gt;0,H182+K182+N182+Q182+T182+W182+Z182+AC182,"")</f>
        <v>0.46592826029945983</v>
      </c>
      <c r="AE182" s="74">
        <f t="shared" si="85"/>
        <v>0.9838530744904589</v>
      </c>
      <c r="AH182" s="59"/>
    </row>
    <row r="183" spans="1:34" ht="12">
      <c r="A183" s="67" t="s">
        <v>21</v>
      </c>
      <c r="B183" s="68">
        <v>802</v>
      </c>
      <c r="C183" s="68" t="s">
        <v>105</v>
      </c>
      <c r="D183" s="67">
        <v>1</v>
      </c>
      <c r="E183" s="67"/>
      <c r="F183" s="69">
        <v>4298.300831785124</v>
      </c>
      <c r="G183" s="70">
        <f t="shared" si="102"/>
        <v>0.10382159289884631</v>
      </c>
      <c r="H183" s="70">
        <f t="shared" si="103"/>
        <v>0.010382159289884632</v>
      </c>
      <c r="I183" s="69">
        <v>527.363443003176</v>
      </c>
      <c r="J183" s="70">
        <f t="shared" si="104"/>
        <v>0.08891281191157145</v>
      </c>
      <c r="K183" s="70">
        <f t="shared" si="105"/>
        <v>0.008891281191157145</v>
      </c>
      <c r="L183" s="71">
        <v>0.9532949757196714</v>
      </c>
      <c r="M183" s="70">
        <f t="shared" si="106"/>
        <v>0.67</v>
      </c>
      <c r="N183" s="72">
        <f t="shared" si="107"/>
        <v>0.134</v>
      </c>
      <c r="O183" s="73">
        <v>0.0327407577891966</v>
      </c>
      <c r="P183" s="70">
        <f t="shared" si="108"/>
        <v>0.09669456680284948</v>
      </c>
      <c r="Q183" s="70">
        <f t="shared" si="109"/>
        <v>0.009669456680284948</v>
      </c>
      <c r="R183" s="73">
        <v>0.08018431460001788</v>
      </c>
      <c r="S183" s="70">
        <f t="shared" si="110"/>
        <v>0.13591482801388113</v>
      </c>
      <c r="T183" s="70">
        <f t="shared" si="111"/>
        <v>0.013591482801388114</v>
      </c>
      <c r="U183" s="69">
        <v>657.9421034448295</v>
      </c>
      <c r="V183" s="70">
        <f t="shared" si="112"/>
        <v>0.5503527854743636</v>
      </c>
      <c r="W183" s="70">
        <f t="shared" si="113"/>
        <v>0.08255291782115454</v>
      </c>
      <c r="X183" s="69">
        <v>65.45454545454545</v>
      </c>
      <c r="Y183" s="70">
        <f t="shared" si="114"/>
        <v>0.33</v>
      </c>
      <c r="Z183" s="72">
        <f t="shared" si="115"/>
        <v>0.066</v>
      </c>
      <c r="AA183" s="73">
        <v>0.0020876826722338203</v>
      </c>
      <c r="AB183" s="70">
        <f t="shared" si="116"/>
        <v>0.33</v>
      </c>
      <c r="AC183" s="2">
        <f t="shared" si="117"/>
        <v>0.0165</v>
      </c>
      <c r="AD183" s="70">
        <f t="shared" si="118"/>
        <v>0.3415872977838694</v>
      </c>
      <c r="AE183" s="74">
        <f t="shared" si="85"/>
        <v>0.8595121119748685</v>
      </c>
      <c r="AH183" s="59"/>
    </row>
    <row r="184" spans="1:34" ht="12">
      <c r="A184" s="67" t="s">
        <v>21</v>
      </c>
      <c r="B184" s="68">
        <v>803</v>
      </c>
      <c r="C184" s="68" t="s">
        <v>106</v>
      </c>
      <c r="D184" s="67">
        <v>1</v>
      </c>
      <c r="E184" s="67"/>
      <c r="F184" s="69">
        <v>41400.836875744826</v>
      </c>
      <c r="G184" s="70">
        <f t="shared" si="102"/>
        <v>1</v>
      </c>
      <c r="H184" s="70">
        <f t="shared" si="103"/>
        <v>0.1</v>
      </c>
      <c r="I184" s="69">
        <v>5931.242434753579</v>
      </c>
      <c r="J184" s="70">
        <f t="shared" si="104"/>
        <v>1</v>
      </c>
      <c r="K184" s="70">
        <f t="shared" si="105"/>
        <v>0.1</v>
      </c>
      <c r="L184" s="71">
        <v>0.8620602804725639</v>
      </c>
      <c r="M184" s="70">
        <f t="shared" si="106"/>
        <v>0.67</v>
      </c>
      <c r="N184" s="72">
        <f t="shared" si="107"/>
        <v>0.134</v>
      </c>
      <c r="O184" s="73">
        <v>0.33859976699571676</v>
      </c>
      <c r="P184" s="70">
        <f t="shared" si="108"/>
        <v>1</v>
      </c>
      <c r="Q184" s="70">
        <f t="shared" si="109"/>
        <v>0.1</v>
      </c>
      <c r="R184" s="73">
        <v>0.12184954621585768</v>
      </c>
      <c r="S184" s="70">
        <f t="shared" si="110"/>
        <v>0.2065386503596062</v>
      </c>
      <c r="T184" s="70">
        <f t="shared" si="111"/>
        <v>0.02065386503596062</v>
      </c>
      <c r="U184" s="69">
        <v>1195.4915479854105</v>
      </c>
      <c r="V184" s="70">
        <f t="shared" si="112"/>
        <v>1</v>
      </c>
      <c r="W184" s="70">
        <f t="shared" si="113"/>
        <v>0.15</v>
      </c>
      <c r="X184" s="69">
        <v>42.73631102537468</v>
      </c>
      <c r="Y184" s="70">
        <f t="shared" si="114"/>
        <v>0.33</v>
      </c>
      <c r="Z184" s="72">
        <f t="shared" si="115"/>
        <v>0.066</v>
      </c>
      <c r="AA184" s="73">
        <v>0.07457121551081283</v>
      </c>
      <c r="AB184" s="70">
        <f t="shared" si="116"/>
        <v>0.33</v>
      </c>
      <c r="AC184" s="2">
        <f t="shared" si="117"/>
        <v>0.0165</v>
      </c>
      <c r="AD184" s="70">
        <f t="shared" si="118"/>
        <v>0.6871538650359605</v>
      </c>
      <c r="AE184" s="74">
        <f t="shared" si="85"/>
        <v>1.2050786792269597</v>
      </c>
      <c r="AH184" s="59"/>
    </row>
    <row r="185" spans="1:34" ht="12">
      <c r="A185" s="67" t="s">
        <v>21</v>
      </c>
      <c r="B185" s="68">
        <v>804</v>
      </c>
      <c r="C185" s="68" t="s">
        <v>107</v>
      </c>
      <c r="D185" s="67">
        <v>1</v>
      </c>
      <c r="E185" s="67"/>
      <c r="F185" s="69">
        <v>1671.1808124252386</v>
      </c>
      <c r="G185" s="70">
        <f t="shared" si="102"/>
        <v>0.04036587031902053</v>
      </c>
      <c r="H185" s="70">
        <f t="shared" si="103"/>
        <v>0.004036587031902053</v>
      </c>
      <c r="I185" s="69">
        <v>219.8878565804039</v>
      </c>
      <c r="J185" s="70">
        <f t="shared" si="104"/>
        <v>0.037072815518716766</v>
      </c>
      <c r="K185" s="70">
        <f t="shared" si="105"/>
        <v>0.0037072815518716766</v>
      </c>
      <c r="L185" s="71">
        <v>0.7284642795792139</v>
      </c>
      <c r="M185" s="70">
        <f t="shared" si="106"/>
        <v>0.67</v>
      </c>
      <c r="N185" s="72">
        <f t="shared" si="107"/>
        <v>0.134</v>
      </c>
      <c r="O185" s="73">
        <v>0.013301943269282511</v>
      </c>
      <c r="P185" s="70">
        <f t="shared" si="108"/>
        <v>0.03928515186914106</v>
      </c>
      <c r="Q185" s="70">
        <f t="shared" si="109"/>
        <v>0.003928515186914106</v>
      </c>
      <c r="R185" s="73">
        <v>0</v>
      </c>
      <c r="S185" s="70">
        <f t="shared" si="110"/>
        <v>0</v>
      </c>
      <c r="T185" s="70">
        <f t="shared" si="111"/>
        <v>0</v>
      </c>
      <c r="U185" s="69">
        <v>261.87268001224925</v>
      </c>
      <c r="V185" s="70">
        <f t="shared" si="112"/>
        <v>0.21905021449423503</v>
      </c>
      <c r="W185" s="70">
        <f t="shared" si="113"/>
        <v>0.03285753217413526</v>
      </c>
      <c r="X185" s="69">
        <v>90</v>
      </c>
      <c r="Y185" s="70">
        <f t="shared" si="114"/>
        <v>0</v>
      </c>
      <c r="Z185" s="72">
        <f t="shared" si="115"/>
        <v>0</v>
      </c>
      <c r="AA185" s="73">
        <v>0.023316062176165803</v>
      </c>
      <c r="AB185" s="70">
        <f t="shared" si="116"/>
        <v>0.33</v>
      </c>
      <c r="AC185" s="2">
        <f t="shared" si="117"/>
        <v>0.0165</v>
      </c>
      <c r="AD185" s="70">
        <f t="shared" si="118"/>
        <v>0.1950299159448231</v>
      </c>
      <c r="AE185" s="74">
        <f t="shared" si="85"/>
        <v>0.7129547301358221</v>
      </c>
      <c r="AH185" s="59"/>
    </row>
    <row r="186" spans="1:34" ht="12">
      <c r="A186" s="67" t="s">
        <v>21</v>
      </c>
      <c r="B186" s="68">
        <v>805</v>
      </c>
      <c r="C186" s="68" t="s">
        <v>108</v>
      </c>
      <c r="D186" s="67">
        <v>1</v>
      </c>
      <c r="E186" s="67"/>
      <c r="F186" s="69">
        <v>2663.3808262574694</v>
      </c>
      <c r="G186" s="70">
        <f t="shared" si="102"/>
        <v>0.06433156977601684</v>
      </c>
      <c r="H186" s="70">
        <f t="shared" si="103"/>
        <v>0.006433156977601684</v>
      </c>
      <c r="I186" s="69">
        <v>530.3579555457093</v>
      </c>
      <c r="J186" s="70">
        <f t="shared" si="104"/>
        <v>0.08941768295258423</v>
      </c>
      <c r="K186" s="70">
        <f t="shared" si="105"/>
        <v>0.008941768295258423</v>
      </c>
      <c r="L186" s="71">
        <v>1.5466112453280345</v>
      </c>
      <c r="M186" s="70">
        <f t="shared" si="106"/>
        <v>1</v>
      </c>
      <c r="N186" s="72">
        <f t="shared" si="107"/>
        <v>0.2</v>
      </c>
      <c r="O186" s="73">
        <v>0.022995483843251643</v>
      </c>
      <c r="P186" s="70">
        <f t="shared" si="108"/>
        <v>0.06791346623561774</v>
      </c>
      <c r="Q186" s="70">
        <f t="shared" si="109"/>
        <v>0.0067913466235617745</v>
      </c>
      <c r="R186" s="73">
        <v>0.10992083206340807</v>
      </c>
      <c r="S186" s="70">
        <f t="shared" si="110"/>
        <v>0.1863191206355649</v>
      </c>
      <c r="T186" s="70">
        <f t="shared" si="111"/>
        <v>0.01863191206355649</v>
      </c>
      <c r="U186" s="69">
        <v>762.1115296711632</v>
      </c>
      <c r="V186" s="70">
        <f t="shared" si="112"/>
        <v>0.6374880114840125</v>
      </c>
      <c r="W186" s="70">
        <f t="shared" si="113"/>
        <v>0.09562320172260187</v>
      </c>
      <c r="X186" s="69">
        <v>31.632308212233863</v>
      </c>
      <c r="Y186" s="70">
        <f t="shared" si="114"/>
        <v>0.67</v>
      </c>
      <c r="Z186" s="72">
        <f t="shared" si="115"/>
        <v>0.134</v>
      </c>
      <c r="AA186" s="73">
        <v>0.10301109350237718</v>
      </c>
      <c r="AB186" s="70">
        <f t="shared" si="116"/>
        <v>0.67</v>
      </c>
      <c r="AC186" s="2">
        <f t="shared" si="117"/>
        <v>0.0335</v>
      </c>
      <c r="AD186" s="70">
        <f t="shared" si="118"/>
        <v>0.5039213856825803</v>
      </c>
      <c r="AE186" s="74">
        <f t="shared" si="85"/>
        <v>1.0218461998735793</v>
      </c>
      <c r="AH186" s="59"/>
    </row>
    <row r="187" spans="1:34" ht="12">
      <c r="A187" s="67" t="s">
        <v>21</v>
      </c>
      <c r="B187" s="68">
        <v>806</v>
      </c>
      <c r="C187" s="68" t="s">
        <v>109</v>
      </c>
      <c r="D187" s="67">
        <v>1</v>
      </c>
      <c r="E187" s="67"/>
      <c r="F187" s="69">
        <v>23624.95411517665</v>
      </c>
      <c r="G187" s="70">
        <f t="shared" si="102"/>
        <v>0.5706395304539752</v>
      </c>
      <c r="H187" s="70">
        <f t="shared" si="103"/>
        <v>0.05706395304539752</v>
      </c>
      <c r="I187" s="69">
        <v>3391.9883586080086</v>
      </c>
      <c r="J187" s="70">
        <f t="shared" si="104"/>
        <v>0.5718849627074691</v>
      </c>
      <c r="K187" s="70">
        <f t="shared" si="105"/>
        <v>0.057188496270746916</v>
      </c>
      <c r="L187" s="71">
        <v>1.0408426839956566</v>
      </c>
      <c r="M187" s="70">
        <f t="shared" si="106"/>
        <v>1</v>
      </c>
      <c r="N187" s="72">
        <f t="shared" si="107"/>
        <v>0.2</v>
      </c>
      <c r="O187" s="73">
        <v>0.20559042586833415</v>
      </c>
      <c r="P187" s="70">
        <f t="shared" si="108"/>
        <v>0.6071782851254438</v>
      </c>
      <c r="Q187" s="70">
        <f t="shared" si="109"/>
        <v>0.06071782851254438</v>
      </c>
      <c r="R187" s="73">
        <v>0.5899600196074894</v>
      </c>
      <c r="S187" s="70">
        <f t="shared" si="110"/>
        <v>1</v>
      </c>
      <c r="T187" s="70">
        <f t="shared" si="111"/>
        <v>0.1</v>
      </c>
      <c r="U187" s="69">
        <v>1009.1814972607369</v>
      </c>
      <c r="V187" s="70">
        <f t="shared" si="112"/>
        <v>0.8441561121543393</v>
      </c>
      <c r="W187" s="70">
        <f t="shared" si="113"/>
        <v>0.1266234168231509</v>
      </c>
      <c r="X187" s="69">
        <v>43.75442247658689</v>
      </c>
      <c r="Y187" s="70">
        <f t="shared" si="114"/>
        <v>0.33</v>
      </c>
      <c r="Z187" s="72">
        <f t="shared" si="115"/>
        <v>0.066</v>
      </c>
      <c r="AA187" s="73">
        <v>0.07556935817805382</v>
      </c>
      <c r="AB187" s="70">
        <f t="shared" si="116"/>
        <v>0.33</v>
      </c>
      <c r="AC187" s="2">
        <f t="shared" si="117"/>
        <v>0.0165</v>
      </c>
      <c r="AD187" s="70">
        <f t="shared" si="118"/>
        <v>0.6840936946518397</v>
      </c>
      <c r="AE187" s="74">
        <f t="shared" si="85"/>
        <v>1.2020185088428388</v>
      </c>
      <c r="AH187" s="59"/>
    </row>
    <row r="188" spans="1:34" ht="12">
      <c r="A188" s="67" t="s">
        <v>21</v>
      </c>
      <c r="B188" s="68">
        <v>807</v>
      </c>
      <c r="C188" s="68" t="s">
        <v>110</v>
      </c>
      <c r="D188" s="67">
        <v>1</v>
      </c>
      <c r="E188" s="67"/>
      <c r="F188" s="69">
        <v>26778.705996831268</v>
      </c>
      <c r="G188" s="70">
        <f t="shared" si="102"/>
        <v>0.6468155722842378</v>
      </c>
      <c r="H188" s="70">
        <f t="shared" si="103"/>
        <v>0.06468155722842378</v>
      </c>
      <c r="I188" s="69">
        <v>4382.387411686753</v>
      </c>
      <c r="J188" s="70">
        <f t="shared" si="104"/>
        <v>0.7388649949643855</v>
      </c>
      <c r="K188" s="70">
        <f t="shared" si="105"/>
        <v>0.07388649949643855</v>
      </c>
      <c r="L188" s="71">
        <v>1.0657208228973978</v>
      </c>
      <c r="M188" s="70">
        <f t="shared" si="106"/>
        <v>1</v>
      </c>
      <c r="N188" s="72">
        <f t="shared" si="107"/>
        <v>0.2</v>
      </c>
      <c r="O188" s="73">
        <v>0.2244775676745765</v>
      </c>
      <c r="P188" s="70">
        <f t="shared" si="108"/>
        <v>0.6629584233512367</v>
      </c>
      <c r="Q188" s="70">
        <f t="shared" si="109"/>
        <v>0.06629584233512367</v>
      </c>
      <c r="R188" s="73">
        <v>0.22546061955397634</v>
      </c>
      <c r="S188" s="70">
        <f t="shared" si="110"/>
        <v>0.38216253993614546</v>
      </c>
      <c r="T188" s="70">
        <f t="shared" si="111"/>
        <v>0.03821625399361455</v>
      </c>
      <c r="U188" s="69">
        <v>988.608646768488</v>
      </c>
      <c r="V188" s="70">
        <f t="shared" si="112"/>
        <v>0.8269474162610748</v>
      </c>
      <c r="W188" s="70">
        <f t="shared" si="113"/>
        <v>0.12404211243916122</v>
      </c>
      <c r="X188" s="69">
        <v>35.42798564838544</v>
      </c>
      <c r="Y188" s="70">
        <f t="shared" si="114"/>
        <v>0.67</v>
      </c>
      <c r="Z188" s="72">
        <f t="shared" si="115"/>
        <v>0.134</v>
      </c>
      <c r="AA188" s="73">
        <v>0.082930200414651</v>
      </c>
      <c r="AB188" s="70">
        <f t="shared" si="116"/>
        <v>0.33</v>
      </c>
      <c r="AC188" s="2">
        <f t="shared" si="117"/>
        <v>0.0165</v>
      </c>
      <c r="AD188" s="70">
        <f t="shared" si="118"/>
        <v>0.7176222654927618</v>
      </c>
      <c r="AE188" s="74">
        <f t="shared" si="85"/>
        <v>1.2355470796837609</v>
      </c>
      <c r="AH188" s="59"/>
    </row>
    <row r="189" spans="1:34" ht="12">
      <c r="A189" s="67" t="s">
        <v>21</v>
      </c>
      <c r="B189" s="68">
        <v>899</v>
      </c>
      <c r="C189" s="68" t="s">
        <v>505</v>
      </c>
      <c r="D189" s="67">
        <v>1</v>
      </c>
      <c r="E189" s="67"/>
      <c r="F189" s="69">
        <v>5850.151125650248</v>
      </c>
      <c r="G189" s="70">
        <f t="shared" si="102"/>
        <v>0.1413051418068708</v>
      </c>
      <c r="H189" s="70">
        <f t="shared" si="103"/>
        <v>0.01413051418068708</v>
      </c>
      <c r="I189" s="69">
        <v>467.5272907478814</v>
      </c>
      <c r="J189" s="70">
        <f t="shared" si="104"/>
        <v>0.0788245120463206</v>
      </c>
      <c r="K189" s="70">
        <f t="shared" si="105"/>
        <v>0.00788245120463206</v>
      </c>
      <c r="L189" s="71">
        <v>0.7565976426993232</v>
      </c>
      <c r="M189" s="70">
        <f t="shared" si="106"/>
        <v>0.67</v>
      </c>
      <c r="N189" s="72">
        <f t="shared" si="107"/>
        <v>0.134</v>
      </c>
      <c r="O189" s="73">
        <v>0.04672816823715868</v>
      </c>
      <c r="P189" s="70">
        <f t="shared" si="108"/>
        <v>0.13800413583199478</v>
      </c>
      <c r="Q189" s="70">
        <f t="shared" si="109"/>
        <v>0.01380041358319948</v>
      </c>
      <c r="R189" s="73">
        <v>0.05280981459805111</v>
      </c>
      <c r="S189" s="70">
        <f t="shared" si="110"/>
        <v>0.08951422612194364</v>
      </c>
      <c r="T189" s="70">
        <f t="shared" si="111"/>
        <v>0.008951422612194363</v>
      </c>
      <c r="U189" s="69">
        <v>0</v>
      </c>
      <c r="V189" s="70">
        <f t="shared" si="112"/>
        <v>0</v>
      </c>
      <c r="W189" s="70">
        <f t="shared" si="113"/>
        <v>0</v>
      </c>
      <c r="X189" s="69">
        <v>53.03116147308782</v>
      </c>
      <c r="Y189" s="70">
        <f t="shared" si="114"/>
        <v>0.33</v>
      </c>
      <c r="Z189" s="72">
        <f t="shared" si="115"/>
        <v>0.066</v>
      </c>
      <c r="AA189" s="73">
        <v>0.013844515441959531</v>
      </c>
      <c r="AB189" s="70">
        <f t="shared" si="116"/>
        <v>0.33</v>
      </c>
      <c r="AC189" s="2">
        <f t="shared" si="117"/>
        <v>0.0165</v>
      </c>
      <c r="AD189" s="70">
        <f t="shared" si="118"/>
        <v>0.26126480158071297</v>
      </c>
      <c r="AE189" s="74">
        <f t="shared" si="85"/>
        <v>0.779189615771712</v>
      </c>
      <c r="AH189" s="59"/>
    </row>
    <row r="190" spans="1:34" ht="12">
      <c r="A190" s="67" t="s">
        <v>21</v>
      </c>
      <c r="B190" s="68">
        <v>801</v>
      </c>
      <c r="C190" s="68" t="s">
        <v>104</v>
      </c>
      <c r="D190" s="67">
        <v>0</v>
      </c>
      <c r="E190" s="67"/>
      <c r="F190" s="69"/>
      <c r="G190" s="70"/>
      <c r="H190" s="70"/>
      <c r="I190" s="69"/>
      <c r="J190" s="70"/>
      <c r="K190" s="70"/>
      <c r="L190" s="71"/>
      <c r="M190" s="70"/>
      <c r="N190" s="72"/>
      <c r="O190" s="73"/>
      <c r="P190" s="70"/>
      <c r="Q190" s="70"/>
      <c r="R190" s="73"/>
      <c r="S190" s="70"/>
      <c r="T190" s="70"/>
      <c r="U190" s="69"/>
      <c r="V190" s="70"/>
      <c r="W190" s="70"/>
      <c r="X190" s="69"/>
      <c r="Y190" s="70"/>
      <c r="Z190" s="72"/>
      <c r="AA190" s="73"/>
      <c r="AB190" s="70"/>
      <c r="AC190" s="2"/>
      <c r="AD190" s="70"/>
      <c r="AE190" s="74">
        <f t="shared" si="85"/>
        <v>1</v>
      </c>
      <c r="AH190" s="59"/>
    </row>
    <row r="191" spans="1:34" ht="12">
      <c r="A191" s="67" t="s">
        <v>21</v>
      </c>
      <c r="B191" s="68">
        <v>802</v>
      </c>
      <c r="C191" s="68" t="s">
        <v>105</v>
      </c>
      <c r="D191" s="67">
        <v>0</v>
      </c>
      <c r="E191" s="67"/>
      <c r="F191" s="69"/>
      <c r="G191" s="70"/>
      <c r="H191" s="70"/>
      <c r="I191" s="69"/>
      <c r="J191" s="70"/>
      <c r="K191" s="70"/>
      <c r="L191" s="71"/>
      <c r="M191" s="70"/>
      <c r="N191" s="72"/>
      <c r="O191" s="73"/>
      <c r="P191" s="70"/>
      <c r="Q191" s="70"/>
      <c r="R191" s="73"/>
      <c r="S191" s="70"/>
      <c r="T191" s="70"/>
      <c r="U191" s="69"/>
      <c r="V191" s="70"/>
      <c r="W191" s="70"/>
      <c r="X191" s="69"/>
      <c r="Y191" s="70"/>
      <c r="Z191" s="72"/>
      <c r="AA191" s="73"/>
      <c r="AB191" s="70"/>
      <c r="AC191" s="2"/>
      <c r="AD191" s="70"/>
      <c r="AE191" s="74">
        <f t="shared" si="85"/>
        <v>1</v>
      </c>
      <c r="AH191" s="59"/>
    </row>
    <row r="192" spans="1:34" ht="12">
      <c r="A192" s="67" t="s">
        <v>21</v>
      </c>
      <c r="B192" s="68">
        <v>803</v>
      </c>
      <c r="C192" s="68" t="s">
        <v>106</v>
      </c>
      <c r="D192" s="67">
        <v>0</v>
      </c>
      <c r="E192" s="67"/>
      <c r="F192" s="69"/>
      <c r="G192" s="70"/>
      <c r="H192" s="70"/>
      <c r="I192" s="69"/>
      <c r="J192" s="70"/>
      <c r="K192" s="70"/>
      <c r="L192" s="71"/>
      <c r="M192" s="70"/>
      <c r="N192" s="72"/>
      <c r="O192" s="73"/>
      <c r="P192" s="70"/>
      <c r="Q192" s="70"/>
      <c r="R192" s="73"/>
      <c r="S192" s="70"/>
      <c r="T192" s="70"/>
      <c r="U192" s="69"/>
      <c r="V192" s="70"/>
      <c r="W192" s="70"/>
      <c r="X192" s="69"/>
      <c r="Y192" s="70"/>
      <c r="Z192" s="72"/>
      <c r="AA192" s="73"/>
      <c r="AB192" s="70"/>
      <c r="AC192" s="2"/>
      <c r="AD192" s="70"/>
      <c r="AE192" s="74">
        <f t="shared" si="85"/>
        <v>1</v>
      </c>
      <c r="AH192" s="59"/>
    </row>
    <row r="193" spans="1:34" ht="12">
      <c r="A193" s="67" t="s">
        <v>21</v>
      </c>
      <c r="B193" s="68">
        <v>804</v>
      </c>
      <c r="C193" s="68" t="s">
        <v>107</v>
      </c>
      <c r="D193" s="67">
        <v>0</v>
      </c>
      <c r="E193" s="67"/>
      <c r="F193" s="69"/>
      <c r="G193" s="70"/>
      <c r="H193" s="70"/>
      <c r="I193" s="69"/>
      <c r="J193" s="70"/>
      <c r="K193" s="70"/>
      <c r="L193" s="71"/>
      <c r="M193" s="70"/>
      <c r="N193" s="72"/>
      <c r="O193" s="73"/>
      <c r="P193" s="70"/>
      <c r="Q193" s="70"/>
      <c r="R193" s="73"/>
      <c r="S193" s="70"/>
      <c r="T193" s="70"/>
      <c r="U193" s="69"/>
      <c r="V193" s="70"/>
      <c r="W193" s="70"/>
      <c r="X193" s="69"/>
      <c r="Y193" s="70"/>
      <c r="Z193" s="72"/>
      <c r="AA193" s="73"/>
      <c r="AB193" s="70"/>
      <c r="AC193" s="2"/>
      <c r="AD193" s="70"/>
      <c r="AE193" s="74">
        <f t="shared" si="85"/>
        <v>1</v>
      </c>
      <c r="AH193" s="59"/>
    </row>
    <row r="194" spans="1:34" ht="12">
      <c r="A194" s="67" t="s">
        <v>21</v>
      </c>
      <c r="B194" s="68">
        <v>805</v>
      </c>
      <c r="C194" s="68" t="s">
        <v>108</v>
      </c>
      <c r="D194" s="67">
        <v>0</v>
      </c>
      <c r="E194" s="67"/>
      <c r="F194" s="69"/>
      <c r="G194" s="70"/>
      <c r="H194" s="70"/>
      <c r="I194" s="69"/>
      <c r="J194" s="70"/>
      <c r="K194" s="70"/>
      <c r="L194" s="71"/>
      <c r="M194" s="70"/>
      <c r="N194" s="72"/>
      <c r="O194" s="73"/>
      <c r="P194" s="70"/>
      <c r="Q194" s="70"/>
      <c r="R194" s="73"/>
      <c r="S194" s="70"/>
      <c r="T194" s="70"/>
      <c r="U194" s="69"/>
      <c r="V194" s="70"/>
      <c r="W194" s="70"/>
      <c r="X194" s="69"/>
      <c r="Y194" s="70"/>
      <c r="Z194" s="72"/>
      <c r="AA194" s="73"/>
      <c r="AB194" s="70"/>
      <c r="AC194" s="2"/>
      <c r="AD194" s="70"/>
      <c r="AE194" s="74">
        <f t="shared" si="85"/>
        <v>1</v>
      </c>
      <c r="AH194" s="59"/>
    </row>
    <row r="195" spans="1:34" ht="12">
      <c r="A195" s="67" t="s">
        <v>21</v>
      </c>
      <c r="B195" s="68">
        <v>806</v>
      </c>
      <c r="C195" s="68" t="s">
        <v>109</v>
      </c>
      <c r="D195" s="67">
        <v>0</v>
      </c>
      <c r="E195" s="67"/>
      <c r="F195" s="69"/>
      <c r="G195" s="70"/>
      <c r="H195" s="70"/>
      <c r="I195" s="69"/>
      <c r="J195" s="70"/>
      <c r="K195" s="70"/>
      <c r="L195" s="71"/>
      <c r="M195" s="70"/>
      <c r="N195" s="72"/>
      <c r="O195" s="73"/>
      <c r="P195" s="70"/>
      <c r="Q195" s="70"/>
      <c r="R195" s="73"/>
      <c r="S195" s="70"/>
      <c r="T195" s="70"/>
      <c r="U195" s="69"/>
      <c r="V195" s="70"/>
      <c r="W195" s="70"/>
      <c r="X195" s="69"/>
      <c r="Y195" s="70"/>
      <c r="Z195" s="72"/>
      <c r="AA195" s="73"/>
      <c r="AB195" s="70"/>
      <c r="AC195" s="2"/>
      <c r="AD195" s="70"/>
      <c r="AE195" s="74">
        <f t="shared" si="85"/>
        <v>1</v>
      </c>
      <c r="AH195" s="59"/>
    </row>
    <row r="196" spans="1:34" ht="12">
      <c r="A196" s="67" t="s">
        <v>21</v>
      </c>
      <c r="B196" s="68">
        <v>807</v>
      </c>
      <c r="C196" s="68" t="s">
        <v>110</v>
      </c>
      <c r="D196" s="67">
        <v>0</v>
      </c>
      <c r="E196" s="67"/>
      <c r="F196" s="69"/>
      <c r="G196" s="70"/>
      <c r="H196" s="70"/>
      <c r="I196" s="69"/>
      <c r="J196" s="70"/>
      <c r="K196" s="70"/>
      <c r="L196" s="71"/>
      <c r="M196" s="70"/>
      <c r="N196" s="72"/>
      <c r="O196" s="73"/>
      <c r="P196" s="70"/>
      <c r="Q196" s="70"/>
      <c r="R196" s="73"/>
      <c r="S196" s="70"/>
      <c r="T196" s="70"/>
      <c r="U196" s="69"/>
      <c r="V196" s="70"/>
      <c r="W196" s="70"/>
      <c r="X196" s="69"/>
      <c r="Y196" s="70"/>
      <c r="Z196" s="72"/>
      <c r="AA196" s="73"/>
      <c r="AB196" s="70"/>
      <c r="AC196" s="2"/>
      <c r="AD196" s="70"/>
      <c r="AE196" s="74">
        <f t="shared" si="85"/>
        <v>1</v>
      </c>
      <c r="AH196" s="59"/>
    </row>
    <row r="197" spans="1:34" ht="12">
      <c r="A197" s="67" t="s">
        <v>21</v>
      </c>
      <c r="B197" s="68">
        <v>899</v>
      </c>
      <c r="C197" s="68" t="s">
        <v>505</v>
      </c>
      <c r="D197" s="67">
        <v>0</v>
      </c>
      <c r="E197" s="67"/>
      <c r="F197" s="69"/>
      <c r="G197" s="70"/>
      <c r="H197" s="70"/>
      <c r="I197" s="69"/>
      <c r="J197" s="70"/>
      <c r="K197" s="70"/>
      <c r="L197" s="71"/>
      <c r="M197" s="70"/>
      <c r="N197" s="72"/>
      <c r="O197" s="73"/>
      <c r="P197" s="70"/>
      <c r="Q197" s="70"/>
      <c r="R197" s="73"/>
      <c r="S197" s="70"/>
      <c r="T197" s="70"/>
      <c r="U197" s="69"/>
      <c r="V197" s="70"/>
      <c r="W197" s="70"/>
      <c r="X197" s="69"/>
      <c r="Y197" s="70"/>
      <c r="Z197" s="72"/>
      <c r="AA197" s="73"/>
      <c r="AB197" s="70"/>
      <c r="AC197" s="2"/>
      <c r="AD197" s="70"/>
      <c r="AE197" s="74">
        <f t="shared" si="85"/>
        <v>1</v>
      </c>
      <c r="AH197" s="59"/>
    </row>
    <row r="198" spans="1:34" ht="12">
      <c r="A198" s="67" t="s">
        <v>23</v>
      </c>
      <c r="B198" s="68">
        <v>901</v>
      </c>
      <c r="C198" s="68" t="s">
        <v>112</v>
      </c>
      <c r="D198" s="67">
        <v>1</v>
      </c>
      <c r="E198" s="67"/>
      <c r="F198" s="69">
        <v>1491.3010978308268</v>
      </c>
      <c r="G198" s="70">
        <f aca="true" t="shared" si="119" ref="G198:G211">F198/MAX(F$198:F$229)</f>
        <v>0.021807473664023372</v>
      </c>
      <c r="H198" s="70">
        <f aca="true" t="shared" si="120" ref="H198:H211">G198*$D$5</f>
        <v>0.002180747366402337</v>
      </c>
      <c r="I198" s="69">
        <v>218.3838670422916</v>
      </c>
      <c r="J198" s="70">
        <f aca="true" t="shared" si="121" ref="J198:J211">I198/MAX(I$198:I$229)</f>
        <v>0.01439131232203878</v>
      </c>
      <c r="K198" s="70">
        <f aca="true" t="shared" si="122" ref="K198:K211">J198*$D$6</f>
        <v>0.001439131232203878</v>
      </c>
      <c r="L198" s="71">
        <v>0.7906652289989385</v>
      </c>
      <c r="M198" s="70">
        <f aca="true" t="shared" si="123" ref="M198:M211">IF(L198&gt;1,1,IF(L198&gt;0.67,0.67,IF(L198&gt;0.33,0.33,0)))</f>
        <v>0.67</v>
      </c>
      <c r="N198" s="72">
        <f aca="true" t="shared" si="124" ref="N198:N211">M198*$D$7</f>
        <v>0.134</v>
      </c>
      <c r="O198" s="73">
        <v>0.009158236907742612</v>
      </c>
      <c r="P198" s="70">
        <f aca="true" t="shared" si="125" ref="P198:P211">O198/MAX(O$198:O$229)</f>
        <v>0.025162444426906565</v>
      </c>
      <c r="Q198" s="70">
        <f aca="true" t="shared" si="126" ref="Q198:Q211">P198*$D$8</f>
        <v>0.0025162444426906566</v>
      </c>
      <c r="R198" s="73">
        <v>0.028975990850881213</v>
      </c>
      <c r="S198" s="70">
        <f aca="true" t="shared" si="127" ref="S198:S211">R198/MAX(R$198:R$229)</f>
        <v>0.04601386772844018</v>
      </c>
      <c r="T198" s="70">
        <f aca="true" t="shared" si="128" ref="T198:T211">S198*$D$9</f>
        <v>0.004601386772844019</v>
      </c>
      <c r="U198" s="69">
        <v>652.0405024289038</v>
      </c>
      <c r="V198" s="70">
        <f aca="true" t="shared" si="129" ref="V198:V211">U198/MAX(U$198:U$229)</f>
        <v>0.23566210547343053</v>
      </c>
      <c r="W198" s="70">
        <f aca="true" t="shared" si="130" ref="W198:W211">V198*$D$10</f>
        <v>0.035349315821014575</v>
      </c>
      <c r="X198" s="69">
        <v>92.47706422018348</v>
      </c>
      <c r="Y198" s="70">
        <f aca="true" t="shared" si="131" ref="Y198:Y211">IF(X198&lt;20,1,IF(X198&lt;40,0.67,IF(X198&lt;90,0.33,0)))</f>
        <v>0</v>
      </c>
      <c r="Z198" s="72">
        <f aca="true" t="shared" si="132" ref="Z198:Z211">Y198*$D$11</f>
        <v>0</v>
      </c>
      <c r="AA198" s="73">
        <v>0.112</v>
      </c>
      <c r="AB198" s="70">
        <f aca="true" t="shared" si="133" ref="AB198:AB211">IF(AA198&gt;0.2,1,IF(AA198&gt;0.1,0.67,0.33))</f>
        <v>0.67</v>
      </c>
      <c r="AC198" s="2">
        <f aca="true" t="shared" si="134" ref="AC198:AC211">AB198*$D$12</f>
        <v>0.0335</v>
      </c>
      <c r="AD198" s="70">
        <f aca="true" t="shared" si="135" ref="AD198:AD211">IF(D198&gt;0,H198+K198+N198+Q198+T198+W198+Z198+AC198,"")</f>
        <v>0.2135868256351555</v>
      </c>
      <c r="AE198" s="74">
        <f t="shared" si="85"/>
        <v>0.814340263653844</v>
      </c>
      <c r="AH198" s="59"/>
    </row>
    <row r="199" spans="1:34" ht="12">
      <c r="A199" s="67" t="s">
        <v>23</v>
      </c>
      <c r="B199" s="68">
        <v>902</v>
      </c>
      <c r="C199" s="68" t="s">
        <v>113</v>
      </c>
      <c r="D199" s="67">
        <v>1</v>
      </c>
      <c r="E199" s="67"/>
      <c r="F199" s="69">
        <v>2645.323915723486</v>
      </c>
      <c r="G199" s="70">
        <f t="shared" si="119"/>
        <v>0.038682886848846944</v>
      </c>
      <c r="H199" s="70">
        <f t="shared" si="120"/>
        <v>0.0038682886848846946</v>
      </c>
      <c r="I199" s="69">
        <v>328.1640828084748</v>
      </c>
      <c r="J199" s="70">
        <f t="shared" si="121"/>
        <v>0.021625735785956984</v>
      </c>
      <c r="K199" s="70">
        <f t="shared" si="122"/>
        <v>0.0021625735785956984</v>
      </c>
      <c r="L199" s="71">
        <v>0.4963805945393707</v>
      </c>
      <c r="M199" s="70">
        <f t="shared" si="123"/>
        <v>0.33</v>
      </c>
      <c r="N199" s="72">
        <f t="shared" si="124"/>
        <v>0.066</v>
      </c>
      <c r="O199" s="73">
        <v>0.017019096814963393</v>
      </c>
      <c r="P199" s="70">
        <f t="shared" si="125"/>
        <v>0.046760318838292105</v>
      </c>
      <c r="Q199" s="70">
        <f t="shared" si="126"/>
        <v>0.004676031883829211</v>
      </c>
      <c r="R199" s="73">
        <v>0</v>
      </c>
      <c r="S199" s="70">
        <f t="shared" si="127"/>
        <v>0</v>
      </c>
      <c r="T199" s="70">
        <f t="shared" si="128"/>
        <v>0</v>
      </c>
      <c r="U199" s="69">
        <v>1626.751045065395</v>
      </c>
      <c r="V199" s="70">
        <f t="shared" si="129"/>
        <v>0.5879444220614425</v>
      </c>
      <c r="W199" s="70">
        <f t="shared" si="130"/>
        <v>0.08819166330921636</v>
      </c>
      <c r="X199" s="69">
        <v>40.588235294117645</v>
      </c>
      <c r="Y199" s="70">
        <f t="shared" si="131"/>
        <v>0.33</v>
      </c>
      <c r="Z199" s="72">
        <f t="shared" si="132"/>
        <v>0.066</v>
      </c>
      <c r="AA199" s="73">
        <v>0.11734693877551021</v>
      </c>
      <c r="AB199" s="70">
        <f t="shared" si="133"/>
        <v>0.67</v>
      </c>
      <c r="AC199" s="2">
        <f t="shared" si="134"/>
        <v>0.0335</v>
      </c>
      <c r="AD199" s="70">
        <f t="shared" si="135"/>
        <v>0.26439855745652596</v>
      </c>
      <c r="AE199" s="74">
        <f t="shared" si="85"/>
        <v>0.8651519954752145</v>
      </c>
      <c r="AH199" s="59"/>
    </row>
    <row r="200" spans="1:34" ht="12">
      <c r="A200" s="67" t="s">
        <v>23</v>
      </c>
      <c r="B200" s="68">
        <v>903</v>
      </c>
      <c r="C200" s="68" t="s">
        <v>114</v>
      </c>
      <c r="D200" s="67">
        <v>1</v>
      </c>
      <c r="E200" s="67"/>
      <c r="F200" s="69">
        <v>6550.829764108611</v>
      </c>
      <c r="G200" s="70">
        <f t="shared" si="119"/>
        <v>0.09579356426820297</v>
      </c>
      <c r="H200" s="70">
        <f t="shared" si="120"/>
        <v>0.009579356426820299</v>
      </c>
      <c r="I200" s="69">
        <v>1279.3750129797938</v>
      </c>
      <c r="J200" s="70">
        <f t="shared" si="121"/>
        <v>0.08430973239080447</v>
      </c>
      <c r="K200" s="70">
        <f t="shared" si="122"/>
        <v>0.008430973239080448</v>
      </c>
      <c r="L200" s="71">
        <v>1.192540915081187</v>
      </c>
      <c r="M200" s="70">
        <f t="shared" si="123"/>
        <v>1</v>
      </c>
      <c r="N200" s="72">
        <f t="shared" si="124"/>
        <v>0.2</v>
      </c>
      <c r="O200" s="73">
        <v>0.03697285083036916</v>
      </c>
      <c r="P200" s="70">
        <f t="shared" si="125"/>
        <v>0.10158366874490299</v>
      </c>
      <c r="Q200" s="70">
        <f t="shared" si="126"/>
        <v>0.0101583668744903</v>
      </c>
      <c r="R200" s="73">
        <v>0.36894450335185963</v>
      </c>
      <c r="S200" s="70">
        <f t="shared" si="127"/>
        <v>0.5858837982015458</v>
      </c>
      <c r="T200" s="70">
        <f t="shared" si="128"/>
        <v>0.05858837982015458</v>
      </c>
      <c r="U200" s="69">
        <v>1763.6320101453753</v>
      </c>
      <c r="V200" s="70">
        <f t="shared" si="129"/>
        <v>0.6374162820299888</v>
      </c>
      <c r="W200" s="70">
        <f t="shared" si="130"/>
        <v>0.09561244230449832</v>
      </c>
      <c r="X200" s="69">
        <v>32.05936920222635</v>
      </c>
      <c r="Y200" s="70">
        <f t="shared" si="131"/>
        <v>0.67</v>
      </c>
      <c r="Z200" s="72">
        <f t="shared" si="132"/>
        <v>0.134</v>
      </c>
      <c r="AA200" s="73">
        <v>0.03680981595092025</v>
      </c>
      <c r="AB200" s="70">
        <f t="shared" si="133"/>
        <v>0.33</v>
      </c>
      <c r="AC200" s="2">
        <f t="shared" si="134"/>
        <v>0.0165</v>
      </c>
      <c r="AD200" s="70">
        <f t="shared" si="135"/>
        <v>0.5328695186650438</v>
      </c>
      <c r="AE200" s="74">
        <f t="shared" si="85"/>
        <v>1.1336229566837324</v>
      </c>
      <c r="AH200" s="59"/>
    </row>
    <row r="201" spans="1:34" ht="12">
      <c r="A201" s="67" t="s">
        <v>23</v>
      </c>
      <c r="B201" s="68">
        <v>904</v>
      </c>
      <c r="C201" s="68" t="s">
        <v>115</v>
      </c>
      <c r="D201" s="67">
        <v>1</v>
      </c>
      <c r="E201" s="67"/>
      <c r="F201" s="69">
        <v>25645.04906140166</v>
      </c>
      <c r="G201" s="70">
        <f t="shared" si="119"/>
        <v>0.3750106084093728</v>
      </c>
      <c r="H201" s="70">
        <f t="shared" si="120"/>
        <v>0.03750106084093728</v>
      </c>
      <c r="I201" s="69">
        <v>5611.8752719908</v>
      </c>
      <c r="J201" s="70">
        <f t="shared" si="121"/>
        <v>0.3698178388603483</v>
      </c>
      <c r="K201" s="70">
        <f t="shared" si="122"/>
        <v>0.03698178388603483</v>
      </c>
      <c r="L201" s="71">
        <v>1.3615575679096776</v>
      </c>
      <c r="M201" s="70">
        <f t="shared" si="123"/>
        <v>1</v>
      </c>
      <c r="N201" s="72">
        <f t="shared" si="124"/>
        <v>0.2</v>
      </c>
      <c r="O201" s="73">
        <v>0.16139657128631826</v>
      </c>
      <c r="P201" s="70">
        <f t="shared" si="125"/>
        <v>0.44344040196774775</v>
      </c>
      <c r="Q201" s="70">
        <f t="shared" si="126"/>
        <v>0.04434404019677478</v>
      </c>
      <c r="R201" s="73">
        <v>0.6297230005069053</v>
      </c>
      <c r="S201" s="70">
        <f t="shared" si="127"/>
        <v>1</v>
      </c>
      <c r="T201" s="70">
        <f t="shared" si="128"/>
        <v>0.1</v>
      </c>
      <c r="U201" s="69">
        <v>2100.4249149700286</v>
      </c>
      <c r="V201" s="70">
        <f t="shared" si="129"/>
        <v>0.7591408141163136</v>
      </c>
      <c r="W201" s="70">
        <f t="shared" si="130"/>
        <v>0.11387112211744704</v>
      </c>
      <c r="X201" s="69">
        <v>35.8664546899841</v>
      </c>
      <c r="Y201" s="70">
        <f t="shared" si="131"/>
        <v>0.67</v>
      </c>
      <c r="Z201" s="72">
        <f t="shared" si="132"/>
        <v>0.134</v>
      </c>
      <c r="AA201" s="73">
        <v>0.06573426573426573</v>
      </c>
      <c r="AB201" s="70">
        <f t="shared" si="133"/>
        <v>0.33</v>
      </c>
      <c r="AC201" s="2">
        <f t="shared" si="134"/>
        <v>0.0165</v>
      </c>
      <c r="AD201" s="70">
        <f t="shared" si="135"/>
        <v>0.6831980070411939</v>
      </c>
      <c r="AE201" s="74">
        <f t="shared" si="85"/>
        <v>1.2839514450598826</v>
      </c>
      <c r="AH201" s="59"/>
    </row>
    <row r="202" spans="1:34" ht="12">
      <c r="A202" s="67" t="s">
        <v>23</v>
      </c>
      <c r="B202" s="68">
        <v>905</v>
      </c>
      <c r="C202" s="68" t="s">
        <v>116</v>
      </c>
      <c r="D202" s="67">
        <v>1</v>
      </c>
      <c r="E202" s="67"/>
      <c r="F202" s="69">
        <v>11380.266005781565</v>
      </c>
      <c r="G202" s="70">
        <f t="shared" si="119"/>
        <v>0.16641498592849213</v>
      </c>
      <c r="H202" s="70">
        <f t="shared" si="120"/>
        <v>0.016641498592849215</v>
      </c>
      <c r="I202" s="69">
        <v>2707.8076963138733</v>
      </c>
      <c r="J202" s="70">
        <f t="shared" si="121"/>
        <v>0.1784422393167288</v>
      </c>
      <c r="K202" s="70">
        <f t="shared" si="122"/>
        <v>0.01784422393167288</v>
      </c>
      <c r="L202" s="71">
        <v>1.00694570465281</v>
      </c>
      <c r="M202" s="70">
        <f t="shared" si="123"/>
        <v>1</v>
      </c>
      <c r="N202" s="72">
        <f t="shared" si="124"/>
        <v>0.2</v>
      </c>
      <c r="O202" s="73">
        <v>0.06348051301446256</v>
      </c>
      <c r="P202" s="70">
        <f t="shared" si="125"/>
        <v>0.17441401625759573</v>
      </c>
      <c r="Q202" s="70">
        <f t="shared" si="126"/>
        <v>0.017441401625759575</v>
      </c>
      <c r="R202" s="73">
        <v>0.03498469197055651</v>
      </c>
      <c r="S202" s="70">
        <f t="shared" si="127"/>
        <v>0.05555568391561851</v>
      </c>
      <c r="T202" s="70">
        <f t="shared" si="128"/>
        <v>0.005555568391561852</v>
      </c>
      <c r="U202" s="69">
        <v>1771.8163184886776</v>
      </c>
      <c r="V202" s="70">
        <f t="shared" si="129"/>
        <v>0.6403742751743436</v>
      </c>
      <c r="W202" s="70">
        <f t="shared" si="130"/>
        <v>0.09605614127615154</v>
      </c>
      <c r="X202" s="69">
        <v>35.04244482173175</v>
      </c>
      <c r="Y202" s="70">
        <f t="shared" si="131"/>
        <v>0.67</v>
      </c>
      <c r="Z202" s="72">
        <f t="shared" si="132"/>
        <v>0.134</v>
      </c>
      <c r="AA202" s="73">
        <v>0.11796982167352538</v>
      </c>
      <c r="AB202" s="70">
        <f t="shared" si="133"/>
        <v>0.67</v>
      </c>
      <c r="AC202" s="2">
        <f t="shared" si="134"/>
        <v>0.0335</v>
      </c>
      <c r="AD202" s="70">
        <f t="shared" si="135"/>
        <v>0.5210388338179951</v>
      </c>
      <c r="AE202" s="74">
        <f t="shared" si="85"/>
        <v>1.1217922718366837</v>
      </c>
      <c r="AH202" s="59"/>
    </row>
    <row r="203" spans="1:34" ht="12">
      <c r="A203" s="67" t="s">
        <v>23</v>
      </c>
      <c r="B203" s="68">
        <v>906</v>
      </c>
      <c r="C203" s="68" t="s">
        <v>117</v>
      </c>
      <c r="D203" s="67">
        <v>1</v>
      </c>
      <c r="E203" s="67"/>
      <c r="F203" s="69">
        <v>68384.86295141485</v>
      </c>
      <c r="G203" s="70">
        <f t="shared" si="119"/>
        <v>1</v>
      </c>
      <c r="H203" s="70">
        <f t="shared" si="120"/>
        <v>0.1</v>
      </c>
      <c r="I203" s="69">
        <v>15174.701386186978</v>
      </c>
      <c r="J203" s="70">
        <f t="shared" si="121"/>
        <v>1</v>
      </c>
      <c r="K203" s="70">
        <f t="shared" si="122"/>
        <v>0.1</v>
      </c>
      <c r="L203" s="71">
        <v>1.0439194715506042</v>
      </c>
      <c r="M203" s="70">
        <f t="shared" si="123"/>
        <v>1</v>
      </c>
      <c r="N203" s="72">
        <f t="shared" si="124"/>
        <v>0.2</v>
      </c>
      <c r="O203" s="73">
        <v>0.36396451602093066</v>
      </c>
      <c r="P203" s="70">
        <f t="shared" si="125"/>
        <v>1</v>
      </c>
      <c r="Q203" s="70">
        <f t="shared" si="126"/>
        <v>0.1</v>
      </c>
      <c r="R203" s="73">
        <v>0</v>
      </c>
      <c r="S203" s="70">
        <f t="shared" si="127"/>
        <v>0</v>
      </c>
      <c r="T203" s="70">
        <f t="shared" si="128"/>
        <v>0</v>
      </c>
      <c r="U203" s="69">
        <v>1628.9044905012502</v>
      </c>
      <c r="V203" s="70">
        <f t="shared" si="129"/>
        <v>0.5887227256845232</v>
      </c>
      <c r="W203" s="70">
        <f t="shared" si="130"/>
        <v>0.08830840885267847</v>
      </c>
      <c r="X203" s="69">
        <v>25.835085678493133</v>
      </c>
      <c r="Y203" s="70">
        <f t="shared" si="131"/>
        <v>0.67</v>
      </c>
      <c r="Z203" s="72">
        <f t="shared" si="132"/>
        <v>0.134</v>
      </c>
      <c r="AA203" s="73">
        <v>0.10914534567229178</v>
      </c>
      <c r="AB203" s="70">
        <f t="shared" si="133"/>
        <v>0.67</v>
      </c>
      <c r="AC203" s="2">
        <f t="shared" si="134"/>
        <v>0.0335</v>
      </c>
      <c r="AD203" s="70">
        <f t="shared" si="135"/>
        <v>0.7558084088526784</v>
      </c>
      <c r="AE203" s="74">
        <f t="shared" si="85"/>
        <v>1.356561846871367</v>
      </c>
      <c r="AH203" s="59"/>
    </row>
    <row r="204" spans="1:34" ht="12">
      <c r="A204" s="67" t="s">
        <v>23</v>
      </c>
      <c r="B204" s="68">
        <v>907</v>
      </c>
      <c r="C204" s="68" t="s">
        <v>118</v>
      </c>
      <c r="D204" s="67">
        <v>1</v>
      </c>
      <c r="E204" s="67"/>
      <c r="F204" s="69">
        <v>4944.679500033522</v>
      </c>
      <c r="G204" s="70">
        <f t="shared" si="119"/>
        <v>0.0723066375602237</v>
      </c>
      <c r="H204" s="70">
        <f t="shared" si="120"/>
        <v>0.00723066375602237</v>
      </c>
      <c r="I204" s="69">
        <v>807.8660113453697</v>
      </c>
      <c r="J204" s="70">
        <f t="shared" si="121"/>
        <v>0.05323768756864916</v>
      </c>
      <c r="K204" s="70">
        <f t="shared" si="122"/>
        <v>0.005323768756864917</v>
      </c>
      <c r="L204" s="71">
        <v>0.8556162468551064</v>
      </c>
      <c r="M204" s="70">
        <f t="shared" si="123"/>
        <v>0.67</v>
      </c>
      <c r="N204" s="72">
        <f t="shared" si="124"/>
        <v>0.134</v>
      </c>
      <c r="O204" s="73">
        <v>0.02893964563894617</v>
      </c>
      <c r="P204" s="70">
        <f t="shared" si="125"/>
        <v>0.07951227211743335</v>
      </c>
      <c r="Q204" s="70">
        <f t="shared" si="126"/>
        <v>0.007951227211743335</v>
      </c>
      <c r="R204" s="73">
        <v>0.17637784716899518</v>
      </c>
      <c r="S204" s="70">
        <f t="shared" si="127"/>
        <v>0.2800879863479928</v>
      </c>
      <c r="T204" s="70">
        <f t="shared" si="128"/>
        <v>0.028008798634799284</v>
      </c>
      <c r="U204" s="69">
        <v>2766.844932998434</v>
      </c>
      <c r="V204" s="70">
        <f t="shared" si="129"/>
        <v>1</v>
      </c>
      <c r="W204" s="70">
        <f t="shared" si="130"/>
        <v>0.15</v>
      </c>
      <c r="X204" s="69">
        <v>55.46666666666667</v>
      </c>
      <c r="Y204" s="70">
        <f t="shared" si="131"/>
        <v>0.33</v>
      </c>
      <c r="Z204" s="72">
        <f t="shared" si="132"/>
        <v>0.066</v>
      </c>
      <c r="AA204" s="73">
        <v>0.11158798283261803</v>
      </c>
      <c r="AB204" s="70">
        <f t="shared" si="133"/>
        <v>0.67</v>
      </c>
      <c r="AC204" s="2">
        <f t="shared" si="134"/>
        <v>0.0335</v>
      </c>
      <c r="AD204" s="70">
        <f t="shared" si="135"/>
        <v>0.43201445835943</v>
      </c>
      <c r="AE204" s="74">
        <f t="shared" si="85"/>
        <v>1.0327678963781186</v>
      </c>
      <c r="AH204" s="59"/>
    </row>
    <row r="205" spans="1:34" ht="12">
      <c r="A205" s="67" t="s">
        <v>23</v>
      </c>
      <c r="B205" s="68">
        <v>908</v>
      </c>
      <c r="C205" s="68" t="s">
        <v>23</v>
      </c>
      <c r="D205" s="67">
        <v>1</v>
      </c>
      <c r="E205" s="67"/>
      <c r="F205" s="69">
        <v>6094.708514828974</v>
      </c>
      <c r="G205" s="70">
        <f t="shared" si="119"/>
        <v>0.08912364888643647</v>
      </c>
      <c r="H205" s="70">
        <f t="shared" si="120"/>
        <v>0.008912364888643647</v>
      </c>
      <c r="I205" s="69">
        <v>1218.9199241048736</v>
      </c>
      <c r="J205" s="70">
        <f t="shared" si="121"/>
        <v>0.08032579311342598</v>
      </c>
      <c r="K205" s="70">
        <f t="shared" si="122"/>
        <v>0.008032579311342599</v>
      </c>
      <c r="L205" s="71">
        <v>1.0945235950741308</v>
      </c>
      <c r="M205" s="70">
        <f t="shared" si="123"/>
        <v>1</v>
      </c>
      <c r="N205" s="72">
        <f t="shared" si="124"/>
        <v>0.2</v>
      </c>
      <c r="O205" s="73">
        <v>0.0341243662720279</v>
      </c>
      <c r="P205" s="70">
        <f t="shared" si="125"/>
        <v>0.0937573987846263</v>
      </c>
      <c r="Q205" s="70">
        <f t="shared" si="126"/>
        <v>0.00937573987846263</v>
      </c>
      <c r="R205" s="73">
        <v>0.23898672057258977</v>
      </c>
      <c r="S205" s="70">
        <f t="shared" si="127"/>
        <v>0.3795108649044321</v>
      </c>
      <c r="T205" s="70">
        <f t="shared" si="128"/>
        <v>0.03795108649044321</v>
      </c>
      <c r="U205" s="69">
        <v>2310.9932273010522</v>
      </c>
      <c r="V205" s="70">
        <f t="shared" si="129"/>
        <v>0.835244939005897</v>
      </c>
      <c r="W205" s="70">
        <f t="shared" si="130"/>
        <v>0.12528674085088454</v>
      </c>
      <c r="X205" s="69">
        <v>32.115107913669064</v>
      </c>
      <c r="Y205" s="70">
        <f t="shared" si="131"/>
        <v>0.67</v>
      </c>
      <c r="Z205" s="72">
        <f t="shared" si="132"/>
        <v>0.134</v>
      </c>
      <c r="AA205" s="73">
        <v>0.1076388888888889</v>
      </c>
      <c r="AB205" s="70">
        <f t="shared" si="133"/>
        <v>0.67</v>
      </c>
      <c r="AC205" s="2">
        <f t="shared" si="134"/>
        <v>0.0335</v>
      </c>
      <c r="AD205" s="70">
        <f t="shared" si="135"/>
        <v>0.5570585114197766</v>
      </c>
      <c r="AE205" s="74">
        <f aca="true" t="shared" si="136" ref="AE205:AE229">IF(AD205&lt;&gt;"",$AD205-(SUMIF($A$18:$A$229,$A205,$AD$18:$AD$229)/SUMIF($A$18:$A$229,$A205,$D$18:$D$229)),0)+1</f>
        <v>1.157811949438465</v>
      </c>
      <c r="AH205" s="59"/>
    </row>
    <row r="206" spans="1:34" ht="12">
      <c r="A206" s="67" t="s">
        <v>23</v>
      </c>
      <c r="B206" s="68">
        <v>909</v>
      </c>
      <c r="C206" s="68" t="s">
        <v>119</v>
      </c>
      <c r="D206" s="67">
        <v>1</v>
      </c>
      <c r="E206" s="67"/>
      <c r="F206" s="69">
        <v>4210.769083712723</v>
      </c>
      <c r="G206" s="70">
        <f t="shared" si="119"/>
        <v>0.06157457808615239</v>
      </c>
      <c r="H206" s="70">
        <f t="shared" si="120"/>
        <v>0.006157457808615239</v>
      </c>
      <c r="I206" s="69">
        <v>739.894935687757</v>
      </c>
      <c r="J206" s="70">
        <f t="shared" si="121"/>
        <v>0.04875845111266957</v>
      </c>
      <c r="K206" s="70">
        <f t="shared" si="122"/>
        <v>0.004875845111266958</v>
      </c>
      <c r="L206" s="71">
        <v>0.9860632035346099</v>
      </c>
      <c r="M206" s="70">
        <f t="shared" si="123"/>
        <v>0.67</v>
      </c>
      <c r="N206" s="72">
        <f t="shared" si="124"/>
        <v>0.134</v>
      </c>
      <c r="O206" s="73">
        <v>0.03239133869199502</v>
      </c>
      <c r="P206" s="70">
        <f t="shared" si="125"/>
        <v>0.08899586983400404</v>
      </c>
      <c r="Q206" s="70">
        <f t="shared" si="126"/>
        <v>0.008899586983400404</v>
      </c>
      <c r="R206" s="73">
        <v>0.18819737155077285</v>
      </c>
      <c r="S206" s="70">
        <f t="shared" si="127"/>
        <v>0.2988573887237411</v>
      </c>
      <c r="T206" s="70">
        <f t="shared" si="128"/>
        <v>0.029885738872374112</v>
      </c>
      <c r="U206" s="69">
        <v>862.5770340567217</v>
      </c>
      <c r="V206" s="70">
        <f t="shared" si="129"/>
        <v>0.31175474410195647</v>
      </c>
      <c r="W206" s="70">
        <f t="shared" si="130"/>
        <v>0.04676321161529347</v>
      </c>
      <c r="X206" s="69">
        <v>49.840255591054316</v>
      </c>
      <c r="Y206" s="70">
        <f t="shared" si="131"/>
        <v>0.33</v>
      </c>
      <c r="Z206" s="72">
        <f t="shared" si="132"/>
        <v>0.066</v>
      </c>
      <c r="AA206" s="73">
        <v>0.0948905109489051</v>
      </c>
      <c r="AB206" s="70">
        <f t="shared" si="133"/>
        <v>0.33</v>
      </c>
      <c r="AC206" s="2">
        <f t="shared" si="134"/>
        <v>0.0165</v>
      </c>
      <c r="AD206" s="70">
        <f t="shared" si="135"/>
        <v>0.3130818403909502</v>
      </c>
      <c r="AE206" s="74">
        <f t="shared" si="136"/>
        <v>0.9138352784096389</v>
      </c>
      <c r="AH206" s="59"/>
    </row>
    <row r="207" spans="1:34" ht="12">
      <c r="A207" s="67" t="s">
        <v>23</v>
      </c>
      <c r="B207" s="68">
        <v>910</v>
      </c>
      <c r="C207" s="68" t="s">
        <v>545</v>
      </c>
      <c r="D207" s="67">
        <v>1</v>
      </c>
      <c r="E207" s="67"/>
      <c r="F207" s="69">
        <v>82.07157140648307</v>
      </c>
      <c r="G207" s="70">
        <f t="shared" si="119"/>
        <v>0.0012001423687109261</v>
      </c>
      <c r="H207" s="70">
        <f t="shared" si="120"/>
        <v>0.00012001423687109261</v>
      </c>
      <c r="I207" s="69">
        <v>0</v>
      </c>
      <c r="J207" s="70">
        <f t="shared" si="121"/>
        <v>0</v>
      </c>
      <c r="K207" s="70">
        <f t="shared" si="122"/>
        <v>0</v>
      </c>
      <c r="L207" s="71">
        <v>0</v>
      </c>
      <c r="M207" s="70">
        <f t="shared" si="123"/>
        <v>0</v>
      </c>
      <c r="N207" s="72">
        <f t="shared" si="124"/>
        <v>0</v>
      </c>
      <c r="O207" s="73">
        <v>0.00047873690056155817</v>
      </c>
      <c r="P207" s="70">
        <f t="shared" si="125"/>
        <v>0.0013153394891221408</v>
      </c>
      <c r="Q207" s="70">
        <f t="shared" si="126"/>
        <v>0.00013153394891221408</v>
      </c>
      <c r="R207" s="73">
        <v>0</v>
      </c>
      <c r="S207" s="70">
        <f t="shared" si="127"/>
        <v>0</v>
      </c>
      <c r="T207" s="70">
        <f t="shared" si="128"/>
        <v>0</v>
      </c>
      <c r="U207" s="69">
        <v>0</v>
      </c>
      <c r="V207" s="70">
        <f t="shared" si="129"/>
        <v>0</v>
      </c>
      <c r="W207" s="70">
        <f t="shared" si="130"/>
        <v>0</v>
      </c>
      <c r="X207" s="69">
        <v>39.29824561403508</v>
      </c>
      <c r="Y207" s="70">
        <f t="shared" si="131"/>
        <v>0.67</v>
      </c>
      <c r="Z207" s="72">
        <f t="shared" si="132"/>
        <v>0.134</v>
      </c>
      <c r="AA207" s="73">
        <v>0.05091937765205092</v>
      </c>
      <c r="AB207" s="70">
        <f t="shared" si="133"/>
        <v>0.33</v>
      </c>
      <c r="AC207" s="2">
        <f t="shared" si="134"/>
        <v>0.0165</v>
      </c>
      <c r="AD207" s="70">
        <f t="shared" si="135"/>
        <v>0.1507515481857833</v>
      </c>
      <c r="AE207" s="74">
        <f t="shared" si="136"/>
        <v>0.7515049862044718</v>
      </c>
      <c r="AH207" s="59"/>
    </row>
    <row r="208" spans="1:34" ht="12">
      <c r="A208" s="67" t="s">
        <v>23</v>
      </c>
      <c r="B208" s="68">
        <v>911</v>
      </c>
      <c r="C208" s="68" t="s">
        <v>535</v>
      </c>
      <c r="D208" s="67">
        <v>1</v>
      </c>
      <c r="E208" s="67"/>
      <c r="F208" s="69">
        <v>3438.9445291246084</v>
      </c>
      <c r="G208" s="70">
        <f t="shared" si="119"/>
        <v>0.05028809565017134</v>
      </c>
      <c r="H208" s="70">
        <f t="shared" si="120"/>
        <v>0.005028809565017134</v>
      </c>
      <c r="I208" s="69">
        <v>635.7191252892873</v>
      </c>
      <c r="J208" s="70">
        <f t="shared" si="121"/>
        <v>0.041893353227231284</v>
      </c>
      <c r="K208" s="70">
        <f t="shared" si="122"/>
        <v>0.004189335322723128</v>
      </c>
      <c r="L208" s="71">
        <v>1.1627787385262678</v>
      </c>
      <c r="M208" s="70">
        <f t="shared" si="123"/>
        <v>1</v>
      </c>
      <c r="N208" s="72">
        <f t="shared" si="124"/>
        <v>0.2</v>
      </c>
      <c r="O208" s="73">
        <v>0.020758032008349164</v>
      </c>
      <c r="P208" s="70">
        <f t="shared" si="125"/>
        <v>0.05703312024833603</v>
      </c>
      <c r="Q208" s="70">
        <f t="shared" si="126"/>
        <v>0.005703312024833603</v>
      </c>
      <c r="R208" s="73">
        <v>0.08601666808663924</v>
      </c>
      <c r="S208" s="70">
        <f t="shared" si="127"/>
        <v>0.13659445187391725</v>
      </c>
      <c r="T208" s="70">
        <f t="shared" si="128"/>
        <v>0.013659445187391726</v>
      </c>
      <c r="U208" s="69">
        <v>0</v>
      </c>
      <c r="V208" s="70">
        <f t="shared" si="129"/>
        <v>0</v>
      </c>
      <c r="W208" s="70">
        <f t="shared" si="130"/>
        <v>0</v>
      </c>
      <c r="X208" s="69">
        <v>39.29824561403508</v>
      </c>
      <c r="Y208" s="70">
        <f t="shared" si="131"/>
        <v>0.67</v>
      </c>
      <c r="Z208" s="72">
        <f t="shared" si="132"/>
        <v>0.134</v>
      </c>
      <c r="AA208" s="73">
        <v>0.05091937765205092</v>
      </c>
      <c r="AB208" s="70">
        <f t="shared" si="133"/>
        <v>0.33</v>
      </c>
      <c r="AC208" s="2">
        <f t="shared" si="134"/>
        <v>0.0165</v>
      </c>
      <c r="AD208" s="70">
        <f t="shared" si="135"/>
        <v>0.37908090209996564</v>
      </c>
      <c r="AE208" s="74">
        <f t="shared" si="136"/>
        <v>0.9798343401186542</v>
      </c>
      <c r="AH208" s="59"/>
    </row>
    <row r="209" spans="1:34" ht="12">
      <c r="A209" s="67" t="s">
        <v>23</v>
      </c>
      <c r="B209" s="68">
        <v>912</v>
      </c>
      <c r="C209" s="68" t="s">
        <v>576</v>
      </c>
      <c r="D209" s="67">
        <v>1</v>
      </c>
      <c r="E209" s="67"/>
      <c r="F209" s="69">
        <v>2310.8436021184293</v>
      </c>
      <c r="G209" s="70">
        <f t="shared" si="119"/>
        <v>0.03379174136475504</v>
      </c>
      <c r="H209" s="70">
        <f t="shared" si="120"/>
        <v>0.003379174136475504</v>
      </c>
      <c r="I209" s="69">
        <v>214.30762157323673</v>
      </c>
      <c r="J209" s="70">
        <f t="shared" si="121"/>
        <v>0.014122691189713543</v>
      </c>
      <c r="K209" s="70">
        <f t="shared" si="122"/>
        <v>0.0014122691189713543</v>
      </c>
      <c r="L209" s="71">
        <v>0.598170871130723</v>
      </c>
      <c r="M209" s="70">
        <f t="shared" si="123"/>
        <v>0.33</v>
      </c>
      <c r="N209" s="72">
        <f t="shared" si="124"/>
        <v>0.066</v>
      </c>
      <c r="O209" s="73">
        <v>0.012940258422178915</v>
      </c>
      <c r="P209" s="70">
        <f t="shared" si="125"/>
        <v>0.03555362639097146</v>
      </c>
      <c r="Q209" s="70">
        <f t="shared" si="126"/>
        <v>0.003555362639097146</v>
      </c>
      <c r="R209" s="73">
        <v>0.028283714246015584</v>
      </c>
      <c r="S209" s="70">
        <f t="shared" si="127"/>
        <v>0.044914532617116046</v>
      </c>
      <c r="T209" s="70">
        <f t="shared" si="128"/>
        <v>0.004491453261711605</v>
      </c>
      <c r="U209" s="69">
        <v>0</v>
      </c>
      <c r="V209" s="70">
        <f t="shared" si="129"/>
        <v>0</v>
      </c>
      <c r="W209" s="70">
        <f t="shared" si="130"/>
        <v>0</v>
      </c>
      <c r="X209" s="69">
        <v>39.29824561403508</v>
      </c>
      <c r="Y209" s="70">
        <f t="shared" si="131"/>
        <v>0.67</v>
      </c>
      <c r="Z209" s="72">
        <f t="shared" si="132"/>
        <v>0.134</v>
      </c>
      <c r="AA209" s="73">
        <v>0.05091937765205092</v>
      </c>
      <c r="AB209" s="70">
        <f t="shared" si="133"/>
        <v>0.33</v>
      </c>
      <c r="AC209" s="2">
        <f t="shared" si="134"/>
        <v>0.0165</v>
      </c>
      <c r="AD209" s="70">
        <f t="shared" si="135"/>
        <v>0.2293382591562556</v>
      </c>
      <c r="AE209" s="74">
        <f t="shared" si="136"/>
        <v>0.8300916971749441</v>
      </c>
      <c r="AH209" s="59"/>
    </row>
    <row r="210" spans="1:34" ht="12">
      <c r="A210" s="67" t="s">
        <v>23</v>
      </c>
      <c r="B210" s="68">
        <v>913</v>
      </c>
      <c r="C210" s="68" t="s">
        <v>544</v>
      </c>
      <c r="D210" s="67">
        <v>1</v>
      </c>
      <c r="E210" s="67"/>
      <c r="F210" s="69">
        <v>10233.673868001802</v>
      </c>
      <c r="G210" s="70">
        <f t="shared" si="119"/>
        <v>0.14964823246443418</v>
      </c>
      <c r="H210" s="70">
        <f t="shared" si="120"/>
        <v>0.014964823246443418</v>
      </c>
      <c r="I210" s="69">
        <v>1941.6877637563678</v>
      </c>
      <c r="J210" s="70">
        <f t="shared" si="121"/>
        <v>0.12795558306826524</v>
      </c>
      <c r="K210" s="70">
        <f t="shared" si="122"/>
        <v>0.012795558306826525</v>
      </c>
      <c r="L210" s="71">
        <v>0.7145762323881755</v>
      </c>
      <c r="M210" s="70">
        <f t="shared" si="123"/>
        <v>0.67</v>
      </c>
      <c r="N210" s="72">
        <f t="shared" si="124"/>
        <v>0.134</v>
      </c>
      <c r="O210" s="73">
        <v>0.04484328547560115</v>
      </c>
      <c r="P210" s="70">
        <f t="shared" si="125"/>
        <v>0.12320784994607092</v>
      </c>
      <c r="Q210" s="70">
        <f t="shared" si="126"/>
        <v>0.012320784994607092</v>
      </c>
      <c r="R210" s="73">
        <v>0</v>
      </c>
      <c r="S210" s="70">
        <f t="shared" si="127"/>
        <v>0</v>
      </c>
      <c r="T210" s="70">
        <f t="shared" si="128"/>
        <v>0</v>
      </c>
      <c r="U210" s="69">
        <v>0</v>
      </c>
      <c r="V210" s="70">
        <f t="shared" si="129"/>
        <v>0</v>
      </c>
      <c r="W210" s="70">
        <f t="shared" si="130"/>
        <v>0</v>
      </c>
      <c r="X210" s="69">
        <v>39.29824561403508</v>
      </c>
      <c r="Y210" s="70">
        <f t="shared" si="131"/>
        <v>0.67</v>
      </c>
      <c r="Z210" s="72">
        <f t="shared" si="132"/>
        <v>0.134</v>
      </c>
      <c r="AA210" s="73">
        <v>0.05091937765205092</v>
      </c>
      <c r="AB210" s="70">
        <f t="shared" si="133"/>
        <v>0.33</v>
      </c>
      <c r="AC210" s="2">
        <f t="shared" si="134"/>
        <v>0.0165</v>
      </c>
      <c r="AD210" s="70">
        <f t="shared" si="135"/>
        <v>0.32458116654787705</v>
      </c>
      <c r="AE210" s="74">
        <f t="shared" si="136"/>
        <v>0.9253346045665656</v>
      </c>
      <c r="AH210" s="59"/>
    </row>
    <row r="211" spans="1:34" ht="12">
      <c r="A211" s="67" t="s">
        <v>23</v>
      </c>
      <c r="B211" s="68">
        <v>914</v>
      </c>
      <c r="C211" s="68" t="s">
        <v>540</v>
      </c>
      <c r="D211" s="67">
        <v>1</v>
      </c>
      <c r="E211" s="67"/>
      <c r="F211" s="69">
        <v>2822.858978437911</v>
      </c>
      <c r="G211" s="70">
        <f t="shared" si="119"/>
        <v>0.0412790032268319</v>
      </c>
      <c r="H211" s="70">
        <f t="shared" si="120"/>
        <v>0.00412790032268319</v>
      </c>
      <c r="I211" s="69">
        <v>312.97048926568857</v>
      </c>
      <c r="J211" s="70">
        <f t="shared" si="121"/>
        <v>0.02062449080879938</v>
      </c>
      <c r="K211" s="70">
        <f t="shared" si="122"/>
        <v>0.002062449080879938</v>
      </c>
      <c r="L211" s="71">
        <v>0.5881677568999711</v>
      </c>
      <c r="M211" s="70">
        <f t="shared" si="123"/>
        <v>0.33</v>
      </c>
      <c r="N211" s="72">
        <f t="shared" si="124"/>
        <v>0.066</v>
      </c>
      <c r="O211" s="73">
        <v>0.019245223402574643</v>
      </c>
      <c r="P211" s="70">
        <f t="shared" si="125"/>
        <v>0.05287664746271007</v>
      </c>
      <c r="Q211" s="70">
        <f t="shared" si="126"/>
        <v>0.005287664746271008</v>
      </c>
      <c r="R211" s="73">
        <v>0.029389272936785615</v>
      </c>
      <c r="S211" s="70">
        <f t="shared" si="127"/>
        <v>0.046670159598947894</v>
      </c>
      <c r="T211" s="70">
        <f t="shared" si="128"/>
        <v>0.00466701595989479</v>
      </c>
      <c r="U211" s="69">
        <v>0</v>
      </c>
      <c r="V211" s="70">
        <f t="shared" si="129"/>
        <v>0</v>
      </c>
      <c r="W211" s="70">
        <f t="shared" si="130"/>
        <v>0</v>
      </c>
      <c r="X211" s="69">
        <v>39.29824561403508</v>
      </c>
      <c r="Y211" s="70">
        <f t="shared" si="131"/>
        <v>0.67</v>
      </c>
      <c r="Z211" s="72">
        <f t="shared" si="132"/>
        <v>0.134</v>
      </c>
      <c r="AA211" s="73">
        <v>0.05091937765205092</v>
      </c>
      <c r="AB211" s="70">
        <f t="shared" si="133"/>
        <v>0.33</v>
      </c>
      <c r="AC211" s="2">
        <f t="shared" si="134"/>
        <v>0.0165</v>
      </c>
      <c r="AD211" s="70">
        <f t="shared" si="135"/>
        <v>0.23264503010972892</v>
      </c>
      <c r="AE211" s="74">
        <f t="shared" si="136"/>
        <v>0.8333984681284174</v>
      </c>
      <c r="AH211" s="59"/>
    </row>
    <row r="212" spans="1:34" ht="12">
      <c r="A212" s="67" t="s">
        <v>23</v>
      </c>
      <c r="B212" s="68">
        <v>901</v>
      </c>
      <c r="C212" s="68" t="s">
        <v>112</v>
      </c>
      <c r="D212" s="67">
        <v>0</v>
      </c>
      <c r="E212" s="67"/>
      <c r="F212" s="69"/>
      <c r="G212" s="70"/>
      <c r="H212" s="70"/>
      <c r="I212" s="69"/>
      <c r="J212" s="70"/>
      <c r="K212" s="70"/>
      <c r="L212" s="71"/>
      <c r="M212" s="70"/>
      <c r="N212" s="72"/>
      <c r="O212" s="73"/>
      <c r="P212" s="70"/>
      <c r="Q212" s="70"/>
      <c r="R212" s="73"/>
      <c r="S212" s="70"/>
      <c r="T212" s="70"/>
      <c r="U212" s="69"/>
      <c r="V212" s="70"/>
      <c r="W212" s="70"/>
      <c r="X212" s="69"/>
      <c r="Y212" s="70"/>
      <c r="Z212" s="72"/>
      <c r="AA212" s="73"/>
      <c r="AB212" s="70"/>
      <c r="AC212" s="2"/>
      <c r="AD212" s="70"/>
      <c r="AE212" s="74">
        <f t="shared" si="136"/>
        <v>1</v>
      </c>
      <c r="AH212" s="59"/>
    </row>
    <row r="213" spans="1:34" ht="12">
      <c r="A213" s="67" t="s">
        <v>23</v>
      </c>
      <c r="B213" s="68">
        <v>902</v>
      </c>
      <c r="C213" s="68" t="s">
        <v>113</v>
      </c>
      <c r="D213" s="67">
        <v>0</v>
      </c>
      <c r="E213" s="67"/>
      <c r="F213" s="69"/>
      <c r="G213" s="70"/>
      <c r="H213" s="70"/>
      <c r="I213" s="69"/>
      <c r="J213" s="70"/>
      <c r="K213" s="70"/>
      <c r="L213" s="71"/>
      <c r="M213" s="70"/>
      <c r="N213" s="72"/>
      <c r="O213" s="73"/>
      <c r="P213" s="70"/>
      <c r="Q213" s="70"/>
      <c r="R213" s="73"/>
      <c r="S213" s="70"/>
      <c r="T213" s="70"/>
      <c r="U213" s="69"/>
      <c r="V213" s="70"/>
      <c r="W213" s="70"/>
      <c r="X213" s="69"/>
      <c r="Y213" s="70"/>
      <c r="Z213" s="72"/>
      <c r="AA213" s="73"/>
      <c r="AB213" s="70"/>
      <c r="AC213" s="2"/>
      <c r="AD213" s="70"/>
      <c r="AE213" s="74">
        <f t="shared" si="136"/>
        <v>1</v>
      </c>
      <c r="AH213" s="59"/>
    </row>
    <row r="214" spans="1:34" ht="12">
      <c r="A214" s="67" t="s">
        <v>23</v>
      </c>
      <c r="B214" s="68">
        <v>903</v>
      </c>
      <c r="C214" s="68" t="s">
        <v>114</v>
      </c>
      <c r="D214" s="67">
        <v>0</v>
      </c>
      <c r="E214" s="67"/>
      <c r="F214" s="69"/>
      <c r="G214" s="70"/>
      <c r="H214" s="70"/>
      <c r="I214" s="69"/>
      <c r="J214" s="70"/>
      <c r="K214" s="70"/>
      <c r="L214" s="71"/>
      <c r="M214" s="70"/>
      <c r="N214" s="72"/>
      <c r="O214" s="73"/>
      <c r="P214" s="70"/>
      <c r="Q214" s="70"/>
      <c r="R214" s="73"/>
      <c r="S214" s="70"/>
      <c r="T214" s="70"/>
      <c r="U214" s="69"/>
      <c r="V214" s="70"/>
      <c r="W214" s="70"/>
      <c r="X214" s="69"/>
      <c r="Y214" s="70"/>
      <c r="Z214" s="72"/>
      <c r="AA214" s="73"/>
      <c r="AB214" s="70"/>
      <c r="AC214" s="2"/>
      <c r="AD214" s="70"/>
      <c r="AE214" s="74">
        <f t="shared" si="136"/>
        <v>1</v>
      </c>
      <c r="AH214" s="59"/>
    </row>
    <row r="215" spans="1:34" ht="12">
      <c r="A215" s="67" t="s">
        <v>23</v>
      </c>
      <c r="B215" s="68">
        <v>904</v>
      </c>
      <c r="C215" s="68" t="s">
        <v>115</v>
      </c>
      <c r="D215" s="67">
        <v>0</v>
      </c>
      <c r="E215" s="67"/>
      <c r="F215" s="69"/>
      <c r="G215" s="70"/>
      <c r="H215" s="70"/>
      <c r="I215" s="69"/>
      <c r="J215" s="70"/>
      <c r="K215" s="70"/>
      <c r="L215" s="71"/>
      <c r="M215" s="70"/>
      <c r="N215" s="72"/>
      <c r="O215" s="73"/>
      <c r="P215" s="70"/>
      <c r="Q215" s="70"/>
      <c r="R215" s="73"/>
      <c r="S215" s="70"/>
      <c r="T215" s="70"/>
      <c r="U215" s="69"/>
      <c r="V215" s="70"/>
      <c r="W215" s="70"/>
      <c r="X215" s="69"/>
      <c r="Y215" s="70"/>
      <c r="Z215" s="72"/>
      <c r="AA215" s="73"/>
      <c r="AB215" s="70"/>
      <c r="AC215" s="2"/>
      <c r="AD215" s="70"/>
      <c r="AE215" s="74">
        <f t="shared" si="136"/>
        <v>1</v>
      </c>
      <c r="AH215" s="59"/>
    </row>
    <row r="216" spans="1:34" ht="12">
      <c r="A216" s="67" t="s">
        <v>23</v>
      </c>
      <c r="B216" s="68">
        <v>905</v>
      </c>
      <c r="C216" s="68" t="s">
        <v>116</v>
      </c>
      <c r="D216" s="67">
        <v>0</v>
      </c>
      <c r="E216" s="67"/>
      <c r="F216" s="69"/>
      <c r="G216" s="70"/>
      <c r="H216" s="70"/>
      <c r="I216" s="69"/>
      <c r="J216" s="70"/>
      <c r="K216" s="70"/>
      <c r="L216" s="71"/>
      <c r="M216" s="70"/>
      <c r="N216" s="72"/>
      <c r="O216" s="73"/>
      <c r="P216" s="70"/>
      <c r="Q216" s="70"/>
      <c r="R216" s="73"/>
      <c r="S216" s="70"/>
      <c r="T216" s="70"/>
      <c r="U216" s="69"/>
      <c r="V216" s="70"/>
      <c r="W216" s="70"/>
      <c r="X216" s="69"/>
      <c r="Y216" s="70"/>
      <c r="Z216" s="72"/>
      <c r="AA216" s="73"/>
      <c r="AB216" s="70"/>
      <c r="AC216" s="2"/>
      <c r="AD216" s="70"/>
      <c r="AE216" s="74">
        <f t="shared" si="136"/>
        <v>1</v>
      </c>
      <c r="AH216" s="59"/>
    </row>
    <row r="217" spans="1:34" ht="12">
      <c r="A217" s="67" t="s">
        <v>23</v>
      </c>
      <c r="B217" s="68">
        <v>906</v>
      </c>
      <c r="C217" s="68" t="s">
        <v>117</v>
      </c>
      <c r="D217" s="67">
        <v>0</v>
      </c>
      <c r="E217" s="67"/>
      <c r="F217" s="69"/>
      <c r="G217" s="70"/>
      <c r="H217" s="70"/>
      <c r="I217" s="69"/>
      <c r="J217" s="70"/>
      <c r="K217" s="70"/>
      <c r="L217" s="71"/>
      <c r="M217" s="70"/>
      <c r="N217" s="72"/>
      <c r="O217" s="73"/>
      <c r="P217" s="70"/>
      <c r="Q217" s="70"/>
      <c r="R217" s="73"/>
      <c r="S217" s="70"/>
      <c r="T217" s="70"/>
      <c r="U217" s="69"/>
      <c r="V217" s="70"/>
      <c r="W217" s="70"/>
      <c r="X217" s="69"/>
      <c r="Y217" s="70"/>
      <c r="Z217" s="72"/>
      <c r="AA217" s="73"/>
      <c r="AB217" s="70"/>
      <c r="AC217" s="2"/>
      <c r="AD217" s="70"/>
      <c r="AE217" s="74">
        <f t="shared" si="136"/>
        <v>1</v>
      </c>
      <c r="AH217" s="59"/>
    </row>
    <row r="218" spans="1:34" ht="12">
      <c r="A218" s="67" t="s">
        <v>23</v>
      </c>
      <c r="B218" s="68">
        <v>907</v>
      </c>
      <c r="C218" s="68" t="s">
        <v>118</v>
      </c>
      <c r="D218" s="67">
        <v>0</v>
      </c>
      <c r="E218" s="67"/>
      <c r="F218" s="69"/>
      <c r="G218" s="70"/>
      <c r="H218" s="70"/>
      <c r="I218" s="69"/>
      <c r="J218" s="70"/>
      <c r="K218" s="70"/>
      <c r="L218" s="71"/>
      <c r="M218" s="70"/>
      <c r="N218" s="72"/>
      <c r="O218" s="73"/>
      <c r="P218" s="70"/>
      <c r="Q218" s="70"/>
      <c r="R218" s="73"/>
      <c r="S218" s="70"/>
      <c r="T218" s="70"/>
      <c r="U218" s="69"/>
      <c r="V218" s="70"/>
      <c r="W218" s="70"/>
      <c r="X218" s="69"/>
      <c r="Y218" s="70"/>
      <c r="Z218" s="72"/>
      <c r="AA218" s="73"/>
      <c r="AB218" s="70"/>
      <c r="AC218" s="2"/>
      <c r="AD218" s="70"/>
      <c r="AE218" s="74">
        <f t="shared" si="136"/>
        <v>1</v>
      </c>
      <c r="AH218" s="59"/>
    </row>
    <row r="219" spans="1:31" ht="12">
      <c r="A219" s="67" t="s">
        <v>23</v>
      </c>
      <c r="B219" s="68">
        <v>908</v>
      </c>
      <c r="C219" s="68" t="s">
        <v>23</v>
      </c>
      <c r="D219" s="67">
        <v>0</v>
      </c>
      <c r="E219" s="67"/>
      <c r="F219" s="69"/>
      <c r="G219" s="70"/>
      <c r="H219" s="70"/>
      <c r="I219" s="69"/>
      <c r="J219" s="70"/>
      <c r="K219" s="70"/>
      <c r="L219" s="71"/>
      <c r="M219" s="70"/>
      <c r="N219" s="72"/>
      <c r="O219" s="73"/>
      <c r="P219" s="70"/>
      <c r="Q219" s="70"/>
      <c r="R219" s="73"/>
      <c r="S219" s="70"/>
      <c r="T219" s="70"/>
      <c r="U219" s="69"/>
      <c r="V219" s="70"/>
      <c r="W219" s="70"/>
      <c r="X219" s="69"/>
      <c r="Y219" s="70"/>
      <c r="Z219" s="72"/>
      <c r="AA219" s="73"/>
      <c r="AB219" s="70"/>
      <c r="AC219" s="2"/>
      <c r="AD219" s="70"/>
      <c r="AE219" s="74">
        <f t="shared" si="136"/>
        <v>1</v>
      </c>
    </row>
    <row r="220" spans="1:31" ht="12">
      <c r="A220" s="67" t="s">
        <v>23</v>
      </c>
      <c r="B220" s="68">
        <v>909</v>
      </c>
      <c r="C220" s="68" t="s">
        <v>119</v>
      </c>
      <c r="D220" s="67">
        <v>0</v>
      </c>
      <c r="E220" s="67"/>
      <c r="F220" s="69"/>
      <c r="G220" s="70"/>
      <c r="H220" s="70"/>
      <c r="I220" s="69"/>
      <c r="J220" s="70"/>
      <c r="K220" s="70"/>
      <c r="L220" s="71"/>
      <c r="M220" s="70"/>
      <c r="N220" s="72"/>
      <c r="O220" s="73"/>
      <c r="P220" s="70"/>
      <c r="Q220" s="70"/>
      <c r="R220" s="73"/>
      <c r="S220" s="70"/>
      <c r="T220" s="70"/>
      <c r="U220" s="69"/>
      <c r="V220" s="70"/>
      <c r="W220" s="70"/>
      <c r="X220" s="69"/>
      <c r="Y220" s="70"/>
      <c r="Z220" s="72"/>
      <c r="AA220" s="73"/>
      <c r="AB220" s="70"/>
      <c r="AC220" s="2"/>
      <c r="AD220" s="70"/>
      <c r="AE220" s="74">
        <f t="shared" si="136"/>
        <v>1</v>
      </c>
    </row>
    <row r="221" spans="1:31" ht="12">
      <c r="A221" s="67" t="s">
        <v>23</v>
      </c>
      <c r="B221" s="68">
        <v>910</v>
      </c>
      <c r="C221" s="68" t="s">
        <v>545</v>
      </c>
      <c r="D221" s="67">
        <v>0</v>
      </c>
      <c r="E221" s="67"/>
      <c r="F221" s="69"/>
      <c r="G221" s="70"/>
      <c r="H221" s="70"/>
      <c r="I221" s="69"/>
      <c r="J221" s="70"/>
      <c r="K221" s="70"/>
      <c r="L221" s="71"/>
      <c r="M221" s="70"/>
      <c r="N221" s="72"/>
      <c r="O221" s="73"/>
      <c r="P221" s="70"/>
      <c r="Q221" s="70"/>
      <c r="R221" s="73"/>
      <c r="S221" s="70"/>
      <c r="T221" s="70"/>
      <c r="U221" s="69"/>
      <c r="V221" s="70"/>
      <c r="W221" s="70"/>
      <c r="X221" s="69"/>
      <c r="Y221" s="70"/>
      <c r="Z221" s="72"/>
      <c r="AA221" s="73"/>
      <c r="AB221" s="70"/>
      <c r="AC221" s="2"/>
      <c r="AD221" s="70"/>
      <c r="AE221" s="74">
        <f t="shared" si="136"/>
        <v>1</v>
      </c>
    </row>
    <row r="222" spans="1:31" ht="12">
      <c r="A222" s="67" t="s">
        <v>23</v>
      </c>
      <c r="B222" s="68">
        <v>911</v>
      </c>
      <c r="C222" s="68" t="s">
        <v>535</v>
      </c>
      <c r="D222" s="67">
        <v>0</v>
      </c>
      <c r="E222" s="67"/>
      <c r="F222" s="69"/>
      <c r="G222" s="70"/>
      <c r="H222" s="70"/>
      <c r="I222" s="69"/>
      <c r="J222" s="70"/>
      <c r="K222" s="70"/>
      <c r="L222" s="71"/>
      <c r="M222" s="70"/>
      <c r="N222" s="72"/>
      <c r="O222" s="73"/>
      <c r="P222" s="70"/>
      <c r="Q222" s="70"/>
      <c r="R222" s="73"/>
      <c r="S222" s="70"/>
      <c r="T222" s="70"/>
      <c r="U222" s="69"/>
      <c r="V222" s="70"/>
      <c r="W222" s="70"/>
      <c r="X222" s="69"/>
      <c r="Y222" s="70"/>
      <c r="Z222" s="72"/>
      <c r="AA222" s="73"/>
      <c r="AB222" s="70"/>
      <c r="AC222" s="2"/>
      <c r="AD222" s="70"/>
      <c r="AE222" s="74">
        <f t="shared" si="136"/>
        <v>1</v>
      </c>
    </row>
    <row r="223" spans="1:31" ht="12">
      <c r="A223" s="67" t="s">
        <v>23</v>
      </c>
      <c r="B223" s="68">
        <v>912</v>
      </c>
      <c r="C223" s="68" t="s">
        <v>576</v>
      </c>
      <c r="D223" s="67">
        <v>0</v>
      </c>
      <c r="E223" s="67"/>
      <c r="F223" s="69"/>
      <c r="G223" s="70"/>
      <c r="H223" s="70"/>
      <c r="I223" s="69"/>
      <c r="J223" s="70"/>
      <c r="K223" s="70"/>
      <c r="L223" s="71"/>
      <c r="M223" s="70"/>
      <c r="N223" s="72"/>
      <c r="O223" s="73"/>
      <c r="P223" s="70"/>
      <c r="Q223" s="70"/>
      <c r="R223" s="73"/>
      <c r="S223" s="70"/>
      <c r="T223" s="70"/>
      <c r="U223" s="69"/>
      <c r="V223" s="70"/>
      <c r="W223" s="70"/>
      <c r="X223" s="69"/>
      <c r="Y223" s="70"/>
      <c r="Z223" s="72"/>
      <c r="AA223" s="73"/>
      <c r="AB223" s="70"/>
      <c r="AC223" s="2"/>
      <c r="AD223" s="70"/>
      <c r="AE223" s="74">
        <f t="shared" si="136"/>
        <v>1</v>
      </c>
    </row>
    <row r="224" spans="1:31" ht="12">
      <c r="A224" s="67" t="s">
        <v>23</v>
      </c>
      <c r="B224" s="68">
        <v>913</v>
      </c>
      <c r="C224" s="68" t="s">
        <v>544</v>
      </c>
      <c r="D224" s="67">
        <v>0</v>
      </c>
      <c r="E224" s="67"/>
      <c r="F224" s="69"/>
      <c r="G224" s="70"/>
      <c r="H224" s="70"/>
      <c r="I224" s="69"/>
      <c r="J224" s="70"/>
      <c r="K224" s="70"/>
      <c r="L224" s="71"/>
      <c r="M224" s="70"/>
      <c r="N224" s="72"/>
      <c r="O224" s="73"/>
      <c r="P224" s="70"/>
      <c r="Q224" s="70"/>
      <c r="R224" s="73"/>
      <c r="S224" s="70"/>
      <c r="T224" s="70"/>
      <c r="U224" s="69"/>
      <c r="V224" s="70"/>
      <c r="W224" s="70"/>
      <c r="X224" s="69"/>
      <c r="Y224" s="70"/>
      <c r="Z224" s="72"/>
      <c r="AA224" s="73"/>
      <c r="AB224" s="70"/>
      <c r="AC224" s="2"/>
      <c r="AD224" s="70"/>
      <c r="AE224" s="74">
        <f t="shared" si="136"/>
        <v>1</v>
      </c>
    </row>
    <row r="225" spans="1:31" ht="12">
      <c r="A225" s="67" t="s">
        <v>23</v>
      </c>
      <c r="B225" s="68">
        <v>914</v>
      </c>
      <c r="C225" s="68" t="s">
        <v>540</v>
      </c>
      <c r="D225" s="67">
        <v>0</v>
      </c>
      <c r="E225" s="67"/>
      <c r="F225" s="69"/>
      <c r="G225" s="70"/>
      <c r="H225" s="70"/>
      <c r="I225" s="69"/>
      <c r="J225" s="70"/>
      <c r="K225" s="70"/>
      <c r="L225" s="71"/>
      <c r="M225" s="70"/>
      <c r="N225" s="72"/>
      <c r="O225" s="73"/>
      <c r="P225" s="70"/>
      <c r="Q225" s="70"/>
      <c r="R225" s="73"/>
      <c r="S225" s="70"/>
      <c r="T225" s="70"/>
      <c r="U225" s="69"/>
      <c r="V225" s="70"/>
      <c r="W225" s="70"/>
      <c r="X225" s="69"/>
      <c r="Y225" s="70"/>
      <c r="Z225" s="72"/>
      <c r="AA225" s="73"/>
      <c r="AB225" s="70"/>
      <c r="AC225" s="2"/>
      <c r="AD225" s="70"/>
      <c r="AE225" s="74">
        <f t="shared" si="136"/>
        <v>1</v>
      </c>
    </row>
    <row r="226" spans="1:31" ht="12">
      <c r="A226" s="67" t="s">
        <v>23</v>
      </c>
      <c r="B226" s="68">
        <v>915</v>
      </c>
      <c r="C226" s="68" t="s">
        <v>541</v>
      </c>
      <c r="D226" s="67">
        <v>0</v>
      </c>
      <c r="E226" s="67"/>
      <c r="F226" s="69"/>
      <c r="G226" s="70"/>
      <c r="H226" s="70"/>
      <c r="I226" s="69"/>
      <c r="J226" s="70"/>
      <c r="K226" s="70"/>
      <c r="L226" s="71"/>
      <c r="M226" s="70"/>
      <c r="N226" s="72"/>
      <c r="O226" s="73"/>
      <c r="P226" s="70"/>
      <c r="Q226" s="70"/>
      <c r="R226" s="73"/>
      <c r="S226" s="70"/>
      <c r="T226" s="70"/>
      <c r="U226" s="69"/>
      <c r="V226" s="70"/>
      <c r="W226" s="70"/>
      <c r="X226" s="69"/>
      <c r="Y226" s="70"/>
      <c r="Z226" s="72"/>
      <c r="AA226" s="73"/>
      <c r="AB226" s="70"/>
      <c r="AC226" s="2"/>
      <c r="AD226" s="70"/>
      <c r="AE226" s="74">
        <f t="shared" si="136"/>
        <v>1</v>
      </c>
    </row>
    <row r="227" spans="1:31" ht="12">
      <c r="A227" s="67" t="s">
        <v>23</v>
      </c>
      <c r="B227" s="68">
        <v>916</v>
      </c>
      <c r="C227" s="68" t="s">
        <v>532</v>
      </c>
      <c r="D227" s="67">
        <v>0</v>
      </c>
      <c r="E227" s="67"/>
      <c r="F227" s="69"/>
      <c r="G227" s="70"/>
      <c r="H227" s="70"/>
      <c r="I227" s="69"/>
      <c r="J227" s="70"/>
      <c r="K227" s="70"/>
      <c r="L227" s="71"/>
      <c r="M227" s="70"/>
      <c r="N227" s="72"/>
      <c r="O227" s="73"/>
      <c r="P227" s="70"/>
      <c r="Q227" s="70"/>
      <c r="R227" s="73"/>
      <c r="S227" s="70"/>
      <c r="T227" s="70"/>
      <c r="U227" s="69"/>
      <c r="V227" s="70"/>
      <c r="W227" s="70"/>
      <c r="X227" s="69"/>
      <c r="Y227" s="70"/>
      <c r="Z227" s="72"/>
      <c r="AA227" s="73"/>
      <c r="AB227" s="70"/>
      <c r="AC227" s="2"/>
      <c r="AD227" s="70"/>
      <c r="AE227" s="74">
        <f t="shared" si="136"/>
        <v>1</v>
      </c>
    </row>
    <row r="228" spans="1:31" ht="12">
      <c r="A228" s="67" t="s">
        <v>23</v>
      </c>
      <c r="B228" s="68">
        <v>917</v>
      </c>
      <c r="C228" s="68" t="s">
        <v>577</v>
      </c>
      <c r="D228" s="67">
        <v>0</v>
      </c>
      <c r="E228" s="67"/>
      <c r="F228" s="69"/>
      <c r="G228" s="70"/>
      <c r="H228" s="70"/>
      <c r="I228" s="69"/>
      <c r="J228" s="70"/>
      <c r="K228" s="70"/>
      <c r="L228" s="71"/>
      <c r="M228" s="70"/>
      <c r="N228" s="72"/>
      <c r="O228" s="73"/>
      <c r="P228" s="70"/>
      <c r="Q228" s="70"/>
      <c r="R228" s="73"/>
      <c r="S228" s="70"/>
      <c r="T228" s="70"/>
      <c r="U228" s="69"/>
      <c r="V228" s="70"/>
      <c r="W228" s="70"/>
      <c r="X228" s="69"/>
      <c r="Y228" s="70"/>
      <c r="Z228" s="72"/>
      <c r="AA228" s="73"/>
      <c r="AB228" s="70"/>
      <c r="AC228" s="2"/>
      <c r="AD228" s="70"/>
      <c r="AE228" s="74">
        <f t="shared" si="136"/>
        <v>1</v>
      </c>
    </row>
    <row r="229" spans="1:31" ht="12">
      <c r="A229" s="67" t="s">
        <v>23</v>
      </c>
      <c r="B229" s="68">
        <v>918</v>
      </c>
      <c r="C229" s="68" t="s">
        <v>578</v>
      </c>
      <c r="D229" s="67">
        <v>0</v>
      </c>
      <c r="E229" s="67"/>
      <c r="F229" s="69"/>
      <c r="G229" s="70"/>
      <c r="H229" s="70"/>
      <c r="I229" s="69"/>
      <c r="J229" s="70"/>
      <c r="K229" s="70"/>
      <c r="L229" s="71"/>
      <c r="M229" s="70"/>
      <c r="N229" s="72"/>
      <c r="O229" s="73"/>
      <c r="P229" s="70"/>
      <c r="Q229" s="70"/>
      <c r="R229" s="73"/>
      <c r="S229" s="70"/>
      <c r="T229" s="70"/>
      <c r="U229" s="69"/>
      <c r="V229" s="70"/>
      <c r="W229" s="70"/>
      <c r="X229" s="69"/>
      <c r="Y229" s="70"/>
      <c r="Z229" s="72"/>
      <c r="AA229" s="73"/>
      <c r="AB229" s="70"/>
      <c r="AC229" s="2"/>
      <c r="AD229" s="70"/>
      <c r="AE229" s="74">
        <f t="shared" si="136"/>
        <v>1</v>
      </c>
    </row>
    <row r="230" spans="1:31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ht="12">
      <c r="AE231" s="79">
        <f>MAX(AE18:AE229)</f>
        <v>1.4396907310406033</v>
      </c>
    </row>
    <row r="232" ht="12">
      <c r="AE232" s="79">
        <f>MIN(AE18:AE229)</f>
        <v>0.6795435833902421</v>
      </c>
    </row>
  </sheetData>
  <sheetProtection/>
  <mergeCells count="9">
    <mergeCell ref="AO14:AQ14"/>
    <mergeCell ref="F15:H15"/>
    <mergeCell ref="I15:K15"/>
    <mergeCell ref="L15:N15"/>
    <mergeCell ref="O15:Q15"/>
    <mergeCell ref="R15:T15"/>
    <mergeCell ref="U15:W15"/>
    <mergeCell ref="X15:Z15"/>
    <mergeCell ref="AA15:AC15"/>
  </mergeCells>
  <printOptions/>
  <pageMargins left="0.75" right="0.75" top="1" bottom="1" header="0.5" footer="0.5"/>
  <pageSetup horizontalDpi="600" verticalDpi="600" orientation="portrait" r:id="rId1"/>
  <headerFooter alignWithMargins="0">
    <oddHeader>&amp;CDraft Preferred Scenario of the Sustainable Communities Strategy (Jobs-Housing Connection Strategy),  adopted and released by ABAG Executive Board and MTC on May 17,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JustinF</dc:creator>
  <cp:keywords/>
  <dc:description/>
  <cp:lastModifiedBy>Ursula Vogler</cp:lastModifiedBy>
  <cp:lastPrinted>2012-11-28T17:59:13Z</cp:lastPrinted>
  <dcterms:created xsi:type="dcterms:W3CDTF">2012-03-22T20:41:49Z</dcterms:created>
  <dcterms:modified xsi:type="dcterms:W3CDTF">2012-11-30T23:27:07Z</dcterms:modified>
  <cp:category/>
  <cp:version/>
  <cp:contentType/>
  <cp:contentStatus/>
</cp:coreProperties>
</file>